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Castrol стоимость ТО с учетом и" sheetId="1" r:id="rId1"/>
    <sheet name="Нормы времени" sheetId="2" r:id="rId2"/>
    <sheet name="Сумма увеличения" sheetId="3" r:id="rId3"/>
    <sheet name="Стоимотсь услуг по ТО" sheetId="4" r:id="rId4"/>
    <sheet name="Материалы ТО" sheetId="5" r:id="rId5"/>
  </sheets>
  <definedNames/>
  <calcPr fullCalcOnLoad="1" refMode="R1C1"/>
</workbook>
</file>

<file path=xl/sharedStrings.xml><?xml version="1.0" encoding="utf-8"?>
<sst xmlns="http://schemas.openxmlformats.org/spreadsheetml/2006/main" count="319" uniqueCount="123">
  <si>
    <t>Приложение 2</t>
  </si>
  <si>
    <t>Ориентировочная стоимость ТО на межсервисных интервалах обслуживания с учетом использования продукции Castrol</t>
  </si>
  <si>
    <t>Межсервисный интервал ТО</t>
  </si>
  <si>
    <t xml:space="preserve">Обкатка
 2000 км </t>
  </si>
  <si>
    <t>ТО 15 тыс. км</t>
  </si>
  <si>
    <t>ТО 30 тыс. км</t>
  </si>
  <si>
    <t>ТО 45 тыс. км</t>
  </si>
  <si>
    <t>ТО 60 тыс. км</t>
  </si>
  <si>
    <t>ТО 75 тыс. км</t>
  </si>
  <si>
    <t>ТО 90 тыс. км</t>
  </si>
  <si>
    <t>ТО 105 тыс. км</t>
  </si>
  <si>
    <t>ИТОГО на пробеге 105 тыс. км.</t>
  </si>
  <si>
    <t xml:space="preserve">"Газель-Бизнес" УМЗ-4216 </t>
  </si>
  <si>
    <t>Газель-Бизнес с УМЗ-4216-80 (с гидрокомпенсаторами)</t>
  </si>
  <si>
    <t>Газель-Бизнес с УМЗ-4216 (4х4)</t>
  </si>
  <si>
    <t>Газель-Бизнес с УМЗ-4216-80 (4х4) (с гидрокомпенсаторами)</t>
  </si>
  <si>
    <t xml:space="preserve">"Газель-Бизнес" УМЗ-4216 с ГБО </t>
  </si>
  <si>
    <t>"Газель-Бизнес" УМЗ-4216 с ГБО 4х4</t>
  </si>
  <si>
    <t>"Газель-Бизнес" УМЗ-4216 CNG</t>
  </si>
  <si>
    <t>"Газель-Бизнес" УМЗ-4216 CNG 4х4</t>
  </si>
  <si>
    <t>"Соболь-Бизнес" УМЗ-4216</t>
  </si>
  <si>
    <t>"Соболь-Бизнес" УМЗ-4216-80 (с гидрокомпенсаторами)</t>
  </si>
  <si>
    <t>Соболь-Бизнес с дв. УМЗ-4216 (4х4)</t>
  </si>
  <si>
    <t>Соболь-Бизнес с дв. УМЗ-4216-80 (4х4) (с гидрокомпенсаторами)</t>
  </si>
  <si>
    <t>"Газель-Бизнес" Cummins ISF 2.8</t>
  </si>
  <si>
    <t>Газель-Бизнес с дв. Cummins ISF 2.8 (4х4)</t>
  </si>
  <si>
    <t xml:space="preserve">"Соболь-Бизнес" Cummins ISF 2.8 </t>
  </si>
  <si>
    <t>Соболь-Бизнес с дв. Cummins ISF 2.8 (4х4)</t>
  </si>
  <si>
    <t>ТО 20 тыс. км</t>
  </si>
  <si>
    <t>ТО 40 тыс. км</t>
  </si>
  <si>
    <t>ТО 80 тыс. км</t>
  </si>
  <si>
    <t>ТО 100 тыс. км</t>
  </si>
  <si>
    <t>ТО 120 тыс. км</t>
  </si>
  <si>
    <t>ТО 140 тыс. км</t>
  </si>
  <si>
    <t>ТО 160 тыс. км</t>
  </si>
  <si>
    <t>ТО 180 тыс. км</t>
  </si>
  <si>
    <t>ТО 200 тыс. км</t>
  </si>
  <si>
    <t>ИТОГО на пробеге 200 тыс. км.</t>
  </si>
  <si>
    <t>"Газель-Next" Cummins ISF 2.8 борт</t>
  </si>
  <si>
    <t>"Газель-Next" Cummins ISF 2.8 борт с кондиционером</t>
  </si>
  <si>
    <t>"Газель-Next" Cummins ISF 2.8 автофургон</t>
  </si>
  <si>
    <t>"Газель-Next" Cummins ISF 2.8 каркасный автобус</t>
  </si>
  <si>
    <t>"Газель-Next" Evotech</t>
  </si>
  <si>
    <t>Примечание.</t>
  </si>
  <si>
    <t>I. Периодичность ТО указана для нормальных условий эксплуатации автомобиля</t>
  </si>
  <si>
    <t>II. В нормативах трудоемкостей ТО не учтены трудоемкости дополнительных работ, выполняемых при техническом обслуживании автомобилей:</t>
  </si>
  <si>
    <t>1. Работы по сезонному обслуживанию, в т.ч. замена охлаждающей жидкости, которая в зависимости от марки меняется: "ES Commpleat" через каждые 240 тыс. км. пробега; "Cool Stream Premium"  - через каждые 5 лет. 
2. Рекомендованые работы по ТО, выполняемые по согласованию с владельцем.
3. Мойка а/м (0,47 н.час) и фургона (0,2 н.час)</t>
  </si>
  <si>
    <t>III. В стоимости ТО не учтены стоимость работ и запасных частей, необходимость замены которых определяется в процессе проверки их состояния на межсервисных интервалах обслуживания (например, замена тормозных шлангов, замена тормозных колодок, дисков, барабанов, защитных чехлов колесных цилиндров).</t>
  </si>
  <si>
    <t>IV. В стоимости ТО а/м Газель-NEXT не учтена:
- стоимость сетчатого фильтра топливозаборника, т.к. при сохранении целостности сетки фильтра допускается только очистка от грязи и промывка снаружи сетки фильтра без его замены;
- замена ременя привода навесных агрегатов и его натяжителя.</t>
  </si>
  <si>
    <t>Перечень трудоемкостей обязательных операций планового ТО на межсервисных интервалах обслуживания</t>
  </si>
  <si>
    <t>Сумма увеличения услуг ТО на межсервисных интервалах обслуживания</t>
  </si>
  <si>
    <t>Приложение 3</t>
  </si>
  <si>
    <t xml:space="preserve">Перечень и стоимость запасных частей и материалов, входящих в рекомендованный прейскурант ТО </t>
  </si>
  <si>
    <t>№ 
п/п</t>
  </si>
  <si>
    <t>Перечень з/ч и материалов ТО</t>
  </si>
  <si>
    <t>Марка материала или каталожный номер</t>
  </si>
  <si>
    <t xml:space="preserve">Единица 
измерения </t>
  </si>
  <si>
    <t>Норма расхода на 1 а/м при ТО</t>
  </si>
  <si>
    <t>Рекомендованная стоимость з/ч и материалов за единицу измерения при ТО (для клиента), руб с НДС</t>
  </si>
  <si>
    <t>Применяемость материала/запасной части при ТО автомобиля</t>
  </si>
  <si>
    <t>Масло моторное</t>
  </si>
  <si>
    <t>Castrol VECTON SAE 10W-40, API СI-4/SL ACEA E7</t>
  </si>
  <si>
    <t>литр</t>
  </si>
  <si>
    <t>дв. Cummins ISF 2.8, ЯМЗ, ММЗ</t>
  </si>
  <si>
    <t>Castrol SAE 10W-40, API CL/CF ACEA A3/B3,A3/B4</t>
  </si>
  <si>
    <t xml:space="preserve"> дв.УМЗ-4216, дв. Cummins ISF 2.8</t>
  </si>
  <si>
    <t>Масло Лукойл ЛЮКС, SAE10W40, API: SL/CF</t>
  </si>
  <si>
    <t xml:space="preserve"> дв.УМЗ-4216</t>
  </si>
  <si>
    <t>Лукойл-Авангард Ультра SAE 10W-40 API CI-4/SL, п/с</t>
  </si>
  <si>
    <t>дв. Cummins ISF 2.8</t>
  </si>
  <si>
    <t>Фильтр масляный</t>
  </si>
  <si>
    <t>3302-1012005-10</t>
  </si>
  <si>
    <t>шт</t>
  </si>
  <si>
    <t>1шт.</t>
  </si>
  <si>
    <t>LF17356</t>
  </si>
  <si>
    <t>Масло трансмиссионное в КПП</t>
  </si>
  <si>
    <t>Castrol Manual EP 80w-90 API GL-4</t>
  </si>
  <si>
    <t>Газель, Соболь</t>
  </si>
  <si>
    <t>Масло трансмиссионное редукторное</t>
  </si>
  <si>
    <t>Castrol Axle EPX 80w-90 API GL-5</t>
  </si>
  <si>
    <t>Масло трансмиссионное</t>
  </si>
  <si>
    <t>Лукойл ТРАНС ТМ-5, 85W90</t>
  </si>
  <si>
    <t xml:space="preserve">Смазка </t>
  </si>
  <si>
    <t>Литол-24</t>
  </si>
  <si>
    <t>400 г</t>
  </si>
  <si>
    <t>Воздушный фильтр</t>
  </si>
  <si>
    <t>4216-1109013-10</t>
  </si>
  <si>
    <t>28-1109013-10</t>
  </si>
  <si>
    <t>Фильтр тонкой очистки топлива</t>
  </si>
  <si>
    <t>405-1117010-10</t>
  </si>
  <si>
    <t>FS19925</t>
  </si>
  <si>
    <t>Сетчатый фильтр эл/бензонасоса погружного модуля</t>
  </si>
  <si>
    <t>.515.1139.500</t>
  </si>
  <si>
    <t>515.1139.511</t>
  </si>
  <si>
    <t>Салонный фильтр</t>
  </si>
  <si>
    <t>A21R23.8119200</t>
  </si>
  <si>
    <t>дв. Cummins ISF 2.8 (а/м Газель Next)</t>
  </si>
  <si>
    <t>Свечи зажигания</t>
  </si>
  <si>
    <t xml:space="preserve">NGK 6 </t>
  </si>
  <si>
    <t>4шт.</t>
  </si>
  <si>
    <t>.LR15YC-3707000</t>
  </si>
  <si>
    <t>Ремень привода насоса гидроусилителя руля</t>
  </si>
  <si>
    <t>SРА-757LР</t>
  </si>
  <si>
    <t>Ремень привода агрегатов и ролик в приводе агрегатов</t>
  </si>
  <si>
    <t>6PK 1805Lb и 4216.1308080</t>
  </si>
  <si>
    <t>Натяжитель автоматический ремня</t>
  </si>
  <si>
    <t>4216.1029010</t>
  </si>
  <si>
    <t>CNG</t>
  </si>
  <si>
    <t>Фильтр газовая фаза с зажимами</t>
  </si>
  <si>
    <t>OMVL, CNG</t>
  </si>
  <si>
    <t>Рем. комплект для ремонта газовых форсунок</t>
  </si>
  <si>
    <t>Рем. комплект жидкофазного фильтра</t>
  </si>
  <si>
    <t>OMVL</t>
  </si>
  <si>
    <t>Ремкомплект газового редуктора</t>
  </si>
  <si>
    <t>905024S</t>
  </si>
  <si>
    <t>Охлаждающая жидкость</t>
  </si>
  <si>
    <t>Сool Stream Standart</t>
  </si>
  <si>
    <t>10 л.</t>
  </si>
  <si>
    <t xml:space="preserve">Ремень привода агрегатов </t>
  </si>
  <si>
    <t>Смазка Gazpromneft Grease LX EP-2 400г.</t>
  </si>
  <si>
    <t>400 г.</t>
  </si>
  <si>
    <t xml:space="preserve">Нормо-час работ по ТО - 1100р </t>
  </si>
  <si>
    <t>Нормо-час работ по ТО - 1100р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</si>
</sst>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9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sz val="12"/>
      <name val="Courier New"/>
      <family val="3"/>
    </font>
    <font>
      <b/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32" fillId="3" borderId="0" applyNumberFormat="0" applyBorder="0" applyAlignment="0" applyProtection="0"/>
    <xf numFmtId="0" fontId="2" fillId="4" borderId="0" applyNumberFormat="0" applyBorder="0" applyProtection="0">
      <alignment vertical="center"/>
    </xf>
    <xf numFmtId="0" fontId="32" fillId="5" borderId="0" applyNumberFormat="0" applyBorder="0" applyAlignment="0" applyProtection="0"/>
    <xf numFmtId="0" fontId="2" fillId="6" borderId="0" applyNumberFormat="0" applyBorder="0" applyProtection="0">
      <alignment vertical="center"/>
    </xf>
    <xf numFmtId="0" fontId="32" fillId="7" borderId="0" applyNumberFormat="0" applyBorder="0" applyAlignment="0" applyProtection="0"/>
    <xf numFmtId="0" fontId="2" fillId="8" borderId="0" applyNumberFormat="0" applyBorder="0" applyProtection="0">
      <alignment vertical="center"/>
    </xf>
    <xf numFmtId="0" fontId="32" fillId="9" borderId="0" applyNumberFormat="0" applyBorder="0" applyAlignment="0" applyProtection="0"/>
    <xf numFmtId="0" fontId="2" fillId="10" borderId="0" applyNumberFormat="0" applyBorder="0" applyProtection="0">
      <alignment vertical="center"/>
    </xf>
    <xf numFmtId="0" fontId="32" fillId="11" borderId="0" applyNumberFormat="0" applyBorder="0" applyAlignment="0" applyProtection="0"/>
    <xf numFmtId="0" fontId="2" fillId="12" borderId="0" applyNumberFormat="0" applyBorder="0" applyProtection="0">
      <alignment vertical="center"/>
    </xf>
    <xf numFmtId="0" fontId="32" fillId="13" borderId="0" applyNumberFormat="0" applyBorder="0" applyAlignment="0" applyProtection="0"/>
    <xf numFmtId="0" fontId="2" fillId="14" borderId="0" applyNumberFormat="0" applyBorder="0" applyProtection="0">
      <alignment vertical="center"/>
    </xf>
    <xf numFmtId="0" fontId="32" fillId="15" borderId="0" applyNumberFormat="0" applyBorder="0" applyAlignment="0" applyProtection="0"/>
    <xf numFmtId="0" fontId="2" fillId="16" borderId="0" applyNumberFormat="0" applyBorder="0" applyProtection="0">
      <alignment vertical="center"/>
    </xf>
    <xf numFmtId="0" fontId="32" fillId="17" borderId="0" applyNumberFormat="0" applyBorder="0" applyAlignment="0" applyProtection="0"/>
    <xf numFmtId="0" fontId="2" fillId="18" borderId="0" applyNumberFormat="0" applyBorder="0" applyProtection="0">
      <alignment vertical="center"/>
    </xf>
    <xf numFmtId="0" fontId="32" fillId="19" borderId="0" applyNumberFormat="0" applyBorder="0" applyAlignment="0" applyProtection="0"/>
    <xf numFmtId="0" fontId="2" fillId="8" borderId="0" applyNumberFormat="0" applyBorder="0" applyProtection="0">
      <alignment vertical="center"/>
    </xf>
    <xf numFmtId="0" fontId="32" fillId="20" borderId="0" applyNumberFormat="0" applyBorder="0" applyAlignment="0" applyProtection="0"/>
    <xf numFmtId="0" fontId="2" fillId="14" borderId="0" applyNumberFormat="0" applyBorder="0" applyProtection="0">
      <alignment vertical="center"/>
    </xf>
    <xf numFmtId="0" fontId="32" fillId="21" borderId="0" applyNumberFormat="0" applyBorder="0" applyAlignment="0" applyProtection="0"/>
    <xf numFmtId="0" fontId="2" fillId="22" borderId="0" applyNumberFormat="0" applyBorder="0" applyProtection="0">
      <alignment vertical="center"/>
    </xf>
    <xf numFmtId="0" fontId="32" fillId="23" borderId="0" applyNumberFormat="0" applyBorder="0" applyAlignment="0" applyProtection="0"/>
    <xf numFmtId="0" fontId="3" fillId="24" borderId="0" applyNumberFormat="0" applyBorder="0" applyProtection="0">
      <alignment vertical="center"/>
    </xf>
    <xf numFmtId="0" fontId="32" fillId="25" borderId="0" applyNumberFormat="0" applyBorder="0" applyAlignment="0" applyProtection="0"/>
    <xf numFmtId="0" fontId="3" fillId="16" borderId="0" applyNumberFormat="0" applyBorder="0" applyProtection="0">
      <alignment vertical="center"/>
    </xf>
    <xf numFmtId="0" fontId="32" fillId="26" borderId="0" applyNumberFormat="0" applyBorder="0" applyAlignment="0" applyProtection="0"/>
    <xf numFmtId="0" fontId="3" fillId="18" borderId="0" applyNumberFormat="0" applyBorder="0" applyProtection="0">
      <alignment vertical="center"/>
    </xf>
    <xf numFmtId="0" fontId="32" fillId="27" borderId="0" applyNumberFormat="0" applyBorder="0" applyAlignment="0" applyProtection="0"/>
    <xf numFmtId="0" fontId="3" fillId="28" borderId="0" applyNumberFormat="0" applyBorder="0" applyProtection="0">
      <alignment vertical="center"/>
    </xf>
    <xf numFmtId="0" fontId="32" fillId="29" borderId="0" applyNumberFormat="0" applyBorder="0" applyAlignment="0" applyProtection="0"/>
    <xf numFmtId="0" fontId="3" fillId="30" borderId="0" applyNumberFormat="0" applyBorder="0" applyProtection="0">
      <alignment vertical="center"/>
    </xf>
    <xf numFmtId="0" fontId="32" fillId="31" borderId="0" applyNumberFormat="0" applyBorder="0" applyAlignment="0" applyProtection="0"/>
    <xf numFmtId="0" fontId="3" fillId="32" borderId="0" applyNumberFormat="0" applyBorder="0" applyProtection="0">
      <alignment vertical="center"/>
    </xf>
    <xf numFmtId="0" fontId="3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6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42" borderId="7" applyNumberFormat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" fillId="0" borderId="0">
      <alignment vertical="center"/>
      <protection/>
    </xf>
    <xf numFmtId="0" fontId="44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46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47" borderId="10" xfId="0" applyFont="1" applyFill="1" applyBorder="1" applyAlignment="1">
      <alignment horizontal="center" vertical="center"/>
    </xf>
    <xf numFmtId="2" fontId="6" fillId="47" borderId="10" xfId="0" applyNumberFormat="1" applyFont="1" applyFill="1" applyBorder="1" applyAlignment="1">
      <alignment horizontal="center" vertical="center" wrapText="1"/>
    </xf>
    <xf numFmtId="2" fontId="6" fillId="1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4" fillId="47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47" borderId="10" xfId="0" applyFont="1" applyFill="1" applyBorder="1" applyAlignment="1">
      <alignment vertical="center"/>
    </xf>
    <xf numFmtId="2" fontId="6" fillId="47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2" fontId="6" fillId="1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11" xfId="70" applyFont="1" applyBorder="1" applyAlignment="1">
      <alignment horizontal="center" vertical="center" wrapText="1"/>
      <protection/>
    </xf>
    <xf numFmtId="0" fontId="6" fillId="0" borderId="10" xfId="70" applyFont="1" applyBorder="1" applyAlignment="1">
      <alignment horizontal="center" vertical="center" wrapText="1"/>
      <protection/>
    </xf>
    <xf numFmtId="0" fontId="6" fillId="10" borderId="10" xfId="70" applyFont="1" applyFill="1" applyBorder="1" applyAlignment="1">
      <alignment horizontal="center" vertical="center" wrapText="1"/>
      <protection/>
    </xf>
    <xf numFmtId="2" fontId="6" fillId="10" borderId="10" xfId="0" applyNumberFormat="1" applyFont="1" applyFill="1" applyBorder="1" applyAlignment="1">
      <alignment horizontal="center" vertical="center"/>
    </xf>
    <xf numFmtId="1" fontId="6" fillId="1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164" fontId="14" fillId="0" borderId="10" xfId="0" applyNumberFormat="1" applyFont="1" applyFill="1" applyBorder="1" applyAlignment="1">
      <alignment horizontal="center" vertical="center"/>
    </xf>
    <xf numFmtId="0" fontId="4" fillId="0" borderId="14" xfId="70" applyFont="1" applyFill="1" applyBorder="1" applyAlignment="1">
      <alignment horizontal="center" vertical="center"/>
      <protection/>
    </xf>
    <xf numFmtId="164" fontId="14" fillId="0" borderId="10" xfId="70" applyNumberFormat="1" applyFont="1" applyFill="1" applyBorder="1" applyAlignment="1">
      <alignment horizontal="center" vertical="center" wrapText="1"/>
      <protection/>
    </xf>
    <xf numFmtId="164" fontId="14" fillId="0" borderId="10" xfId="0" applyNumberFormat="1" applyFont="1" applyFill="1" applyBorder="1" applyAlignment="1">
      <alignment horizontal="center" vertical="center" wrapText="1"/>
    </xf>
    <xf numFmtId="0" fontId="16" fillId="10" borderId="10" xfId="70" applyFont="1" applyFill="1" applyBorder="1" applyAlignment="1">
      <alignment horizontal="left" vertical="center" wrapText="1"/>
      <protection/>
    </xf>
    <xf numFmtId="0" fontId="6" fillId="10" borderId="10" xfId="70" applyFont="1" applyFill="1" applyBorder="1" applyAlignment="1">
      <alignment horizontal="center" vertical="center"/>
      <protection/>
    </xf>
    <xf numFmtId="0" fontId="15" fillId="0" borderId="11" xfId="70" applyFont="1" applyFill="1" applyBorder="1" applyAlignment="1">
      <alignment horizontal="left" vertical="center" wrapText="1"/>
      <protection/>
    </xf>
    <xf numFmtId="0" fontId="15" fillId="0" borderId="10" xfId="70" applyFont="1" applyFill="1" applyBorder="1" applyAlignment="1">
      <alignment horizontal="left" vertical="center" wrapText="1"/>
      <protection/>
    </xf>
    <xf numFmtId="164" fontId="14" fillId="0" borderId="10" xfId="0" applyNumberFormat="1" applyFont="1" applyFill="1" applyBorder="1" applyAlignment="1">
      <alignment horizontal="center"/>
    </xf>
    <xf numFmtId="0" fontId="15" fillId="0" borderId="13" xfId="70" applyFont="1" applyFill="1" applyBorder="1" applyAlignment="1">
      <alignment horizontal="left" vertical="center" wrapText="1"/>
      <protection/>
    </xf>
    <xf numFmtId="164" fontId="9" fillId="10" borderId="10" xfId="0" applyNumberFormat="1" applyFont="1" applyFill="1" applyBorder="1" applyAlignment="1">
      <alignment horizontal="center" vertical="center" wrapText="1"/>
    </xf>
    <xf numFmtId="0" fontId="15" fillId="0" borderId="10" xfId="70" applyFont="1" applyFill="1" applyBorder="1" applyAlignment="1">
      <alignment vertical="center" wrapText="1"/>
      <protection/>
    </xf>
    <xf numFmtId="164" fontId="14" fillId="0" borderId="10" xfId="7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5" fillId="0" borderId="10" xfId="70" applyNumberFormat="1" applyFont="1" applyFill="1" applyBorder="1" applyAlignment="1">
      <alignment horizontal="left" vertical="center" wrapText="1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1" fontId="4" fillId="0" borderId="10" xfId="70" applyNumberFormat="1" applyFont="1" applyFill="1" applyBorder="1" applyAlignment="1">
      <alignment horizontal="center" vertical="center" wrapText="1"/>
      <protection/>
    </xf>
    <xf numFmtId="164" fontId="14" fillId="0" borderId="10" xfId="0" applyNumberFormat="1" applyFont="1" applyBorder="1" applyAlignment="1">
      <alignment horizontal="center" vertical="center"/>
    </xf>
    <xf numFmtId="0" fontId="4" fillId="0" borderId="15" xfId="70" applyFont="1" applyFill="1" applyBorder="1" applyAlignment="1">
      <alignment horizontal="center" vertical="center"/>
      <protection/>
    </xf>
    <xf numFmtId="0" fontId="9" fillId="10" borderId="14" xfId="0" applyFont="1" applyFill="1" applyBorder="1" applyAlignment="1">
      <alignment/>
    </xf>
    <xf numFmtId="2" fontId="9" fillId="10" borderId="14" xfId="0" applyNumberFormat="1" applyFont="1" applyFill="1" applyBorder="1" applyAlignment="1">
      <alignment horizontal="center"/>
    </xf>
    <xf numFmtId="0" fontId="9" fillId="10" borderId="14" xfId="70" applyFont="1" applyFill="1" applyBorder="1" applyAlignment="1">
      <alignment horizontal="center" vertical="center" wrapText="1"/>
      <protection/>
    </xf>
    <xf numFmtId="0" fontId="16" fillId="10" borderId="14" xfId="70" applyFont="1" applyFill="1" applyBorder="1" applyAlignment="1">
      <alignment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/>
    </xf>
    <xf numFmtId="0" fontId="6" fillId="0" borderId="11" xfId="70" applyFont="1" applyBorder="1" applyAlignment="1">
      <alignment horizontal="center" vertical="center" wrapText="1"/>
      <protection/>
    </xf>
    <xf numFmtId="0" fontId="6" fillId="10" borderId="11" xfId="70" applyFont="1" applyFill="1" applyBorder="1" applyAlignment="1">
      <alignment horizontal="left" vertical="center" wrapText="1"/>
      <protection/>
    </xf>
    <xf numFmtId="0" fontId="4" fillId="0" borderId="14" xfId="70" applyFont="1" applyFill="1" applyBorder="1" applyAlignment="1">
      <alignment horizontal="center" vertical="center"/>
      <protection/>
    </xf>
    <xf numFmtId="0" fontId="15" fillId="0" borderId="11" xfId="70" applyFont="1" applyFill="1" applyBorder="1" applyAlignment="1">
      <alignment horizontal="left" vertical="center"/>
      <protection/>
    </xf>
    <xf numFmtId="0" fontId="16" fillId="10" borderId="11" xfId="70" applyFont="1" applyFill="1" applyBorder="1" applyAlignment="1">
      <alignment horizontal="left" vertical="center" wrapText="1"/>
      <protection/>
    </xf>
    <xf numFmtId="0" fontId="15" fillId="0" borderId="10" xfId="70" applyFont="1" applyFill="1" applyBorder="1" applyAlignment="1">
      <alignment horizontal="left" vertical="center" wrapText="1"/>
      <protection/>
    </xf>
    <xf numFmtId="0" fontId="16" fillId="10" borderId="13" xfId="70" applyFont="1" applyFill="1" applyBorder="1" applyAlignment="1">
      <alignment horizontal="left" vertical="center" wrapText="1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zoomScalePageLayoutView="0" workbookViewId="0" topLeftCell="A7">
      <selection activeCell="D28" sqref="D28"/>
    </sheetView>
  </sheetViews>
  <sheetFormatPr defaultColWidth="8.50390625" defaultRowHeight="12.75" customHeight="1"/>
  <cols>
    <col min="1" max="1" width="33.50390625" style="1" customWidth="1"/>
    <col min="2" max="2" width="8.50390625" style="1" customWidth="1"/>
    <col min="3" max="3" width="9.875" style="1" customWidth="1"/>
    <col min="4" max="4" width="8.25390625" style="1" customWidth="1"/>
    <col min="5" max="5" width="9.25390625" style="1" customWidth="1"/>
    <col min="6" max="6" width="9.50390625" style="1" customWidth="1"/>
    <col min="7" max="7" width="8.875" style="1" customWidth="1"/>
    <col min="8" max="8" width="8.00390625" style="1" customWidth="1"/>
    <col min="9" max="9" width="8.50390625" style="1" customWidth="1"/>
    <col min="10" max="10" width="13.00390625" style="1" customWidth="1"/>
    <col min="11" max="11" width="9.25390625" style="1" customWidth="1"/>
    <col min="12" max="12" width="9.875" style="1" customWidth="1"/>
    <col min="13" max="15" width="13.875" style="1" customWidth="1"/>
    <col min="16" max="16384" width="8.50390625" style="1" customWidth="1"/>
  </cols>
  <sheetData>
    <row r="1" spans="13:15" ht="13.5">
      <c r="M1" s="59" t="s">
        <v>0</v>
      </c>
      <c r="N1" s="59"/>
      <c r="O1" s="59"/>
    </row>
    <row r="2" ht="13.5"/>
    <row r="3" spans="1:10" ht="24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4" spans="1:9" ht="24" customHeight="1">
      <c r="A4" s="2"/>
      <c r="B4" s="2"/>
      <c r="C4" s="2"/>
      <c r="D4" s="2"/>
      <c r="E4" s="2"/>
      <c r="F4" s="2"/>
      <c r="G4" s="2"/>
      <c r="H4" s="2"/>
      <c r="I4" s="2"/>
    </row>
    <row r="5" spans="1:11" ht="24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6"/>
    </row>
    <row r="6" spans="1:11" s="9" customFormat="1" ht="24" customHeight="1">
      <c r="A6" s="7" t="s">
        <v>12</v>
      </c>
      <c r="B6" s="8">
        <f>'Стоимотсь услуг по ТО'!B6+'Материалы ТО'!F6+'Материалы ТО'!G9+'Материалы ТО'!F14</f>
        <v>5160</v>
      </c>
      <c r="C6" s="8">
        <f>'Стоимотсь услуг по ТО'!C6+'Материалы ТО'!F6+'Материалы ТО'!G9+'Материалы ТО'!F14+'Материалы ТО'!F23+'Материалы ТО'!G23</f>
        <v>7191</v>
      </c>
      <c r="D6" s="8">
        <f>'Стоимотсь услуг по ТО'!D6+'Материалы ТО'!F6+'Материалы ТО'!G9+'Материалы ТО'!F14+'Материалы ТО'!F23+'Материалы ТО'!G16+'Материалы ТО'!G23</f>
        <v>8770</v>
      </c>
      <c r="E6" s="8">
        <f>'Стоимотсь услуг по ТО'!E6+'Материалы ТО'!F6+'Материалы ТО'!F14+'Материалы ТО'!G9+'Материалы ТО'!F23+'Материалы ТО'!G20+'Материалы ТО'!G23</f>
        <v>8767</v>
      </c>
      <c r="F6" s="8">
        <f>'Стоимотсь услуг по ТО'!F6+'Материалы ТО'!F6+'Материалы ТО'!G9+'Материалы ТО'!F11+'Материалы ТО'!F14+'Материалы ТО'!G16+'Материалы ТО'!F23+'Материалы ТО'!G25+'Материалы ТО'!G23</f>
        <v>13446</v>
      </c>
      <c r="G6" s="8">
        <f>'Стоимотсь услуг по ТО'!G6+'Материалы ТО'!F6+'Материалы ТО'!G9+'Материалы ТО'!F14+'Материалы ТО'!G18+'Материалы ТО'!F23+'Материалы ТО'!G23</f>
        <v>7845</v>
      </c>
      <c r="H6" s="8">
        <f>'Стоимотсь услуг по ТО'!H6+'Материалы ТО'!F6+'Материалы ТО'!G9+'Материалы ТО'!F14+'Материалы ТО'!G16+'Материалы ТО'!F23+'Материалы ТО'!G20+'Материалы ТО'!G26+'Материалы ТО'!G23</f>
        <v>12706</v>
      </c>
      <c r="I6" s="8">
        <f>'Стоимотсь услуг по ТО'!I6+'Материалы ТО'!F6+'Материалы ТО'!G9+'Материалы ТО'!F14+'Материалы ТО'!F23+'Материалы ТО'!G23</f>
        <v>7191</v>
      </c>
      <c r="J6" s="5">
        <f aca="true" t="shared" si="0" ref="J6:J21">SUM(B6:I6)</f>
        <v>71076</v>
      </c>
      <c r="K6" s="6"/>
    </row>
    <row r="7" spans="1:11" s="9" customFormat="1" ht="24" customHeight="1">
      <c r="A7" s="7" t="s">
        <v>13</v>
      </c>
      <c r="B7" s="8">
        <f>'Стоимотсь услуг по ТО'!B7+'Материалы ТО'!F6+'Материалы ТО'!G9+'Материалы ТО'!F14</f>
        <v>5039</v>
      </c>
      <c r="C7" s="8">
        <f>'Стоимотсь услуг по ТО'!C7+'Материалы ТО'!F6+'Материалы ТО'!G9+'Материалы ТО'!F14+'Материалы ТО'!F23+'Материалы ТО'!G23</f>
        <v>6025</v>
      </c>
      <c r="D7" s="8">
        <f>'Стоимотсь услуг по ТО'!D7+'Материалы ТО'!F6+'Материалы ТО'!G9+'Материалы ТО'!F14+'Материалы ТО'!F23+'Материалы ТО'!G16+'Материалы ТО'!G23</f>
        <v>7725</v>
      </c>
      <c r="E7" s="8">
        <f>'Стоимотсь услуг по ТО'!E7+'Материалы ТО'!F6+'Материалы ТО'!F14+'Материалы ТО'!G9+'Материалы ТО'!F23+'Материалы ТО'!G20+'Материалы ТО'!G23</f>
        <v>7601</v>
      </c>
      <c r="F7" s="8">
        <f>'Стоимотсь услуг по ТО'!F7+'Материалы ТО'!F6+'Материалы ТО'!G9+'Материалы ТО'!F11+'Материалы ТО'!F14+'Материалы ТО'!G16+'Материалы ТО'!F23+'Материалы ТО'!G25+'Материалы ТО'!G23</f>
        <v>12400.999999999993</v>
      </c>
      <c r="G7" s="8">
        <f>'Стоимотсь услуг по ТО'!G7+'Материалы ТО'!F6+'Материалы ТО'!G9+'Материалы ТО'!F14+'Материалы ТО'!G18+'Материалы ТО'!F23+'Материалы ТО'!G23</f>
        <v>6415</v>
      </c>
      <c r="H7" s="8">
        <f>'Стоимотсь услуг по ТО'!H7+'Материалы ТО'!F6+'Материалы ТО'!G9+'Материалы ТО'!F14+'Материалы ТО'!G16+'Материалы ТО'!F23+'Материалы ТО'!G20+'Материалы ТО'!G26+'Материалы ТО'!G23</f>
        <v>11660.999999999993</v>
      </c>
      <c r="I7" s="8">
        <f>'Стоимотсь услуг по ТО'!I7+'Материалы ТО'!F6+'Материалы ТО'!G9+'Материалы ТО'!F14+'Материалы ТО'!F23+'Материалы ТО'!G23</f>
        <v>6465</v>
      </c>
      <c r="J7" s="5">
        <f t="shared" si="0"/>
        <v>63331.999999999985</v>
      </c>
      <c r="K7" s="6"/>
    </row>
    <row r="8" spans="1:11" s="9" customFormat="1" ht="24" customHeight="1">
      <c r="A8" s="7" t="s">
        <v>14</v>
      </c>
      <c r="B8" s="8">
        <f>'Стоимотсь услуг по ТО'!B8+'Материалы ТО'!F6+'Материалы ТО'!G9+'Материалы ТО'!F14</f>
        <v>4885</v>
      </c>
      <c r="C8" s="8">
        <f>'Стоимотсь услуг по ТО'!C8+'Материалы ТО'!F6+'Материалы ТО'!G9+'Материалы ТО'!F14+'Материалы ТО'!F23+'Материалы ТО'!G23</f>
        <v>7785</v>
      </c>
      <c r="D8" s="8">
        <f>'Стоимотсь услуг по ТО'!D8+'Материалы ТО'!F6+'Материалы ТО'!G9+'Материалы ТО'!F14+'Материалы ТО'!F23+'Материалы ТО'!G16+'Материалы ТО'!G23</f>
        <v>9595</v>
      </c>
      <c r="E8" s="8">
        <f>'Стоимотсь услуг по ТО'!E8+'Материалы ТО'!F6+'Материалы ТО'!F14+'Материалы ТО'!G9+'Материалы ТО'!F23+'Материалы ТО'!G20+'Материалы ТО'!G23</f>
        <v>9350</v>
      </c>
      <c r="F8" s="8">
        <f>'Стоимотсь услуг по ТО'!F8+'Материалы ТО'!F6+'Материалы ТО'!G9+'Материалы ТО'!F11*2+'Материалы ТО'!F14+'Материалы ТО'!G16+'Материалы ТО'!F23+'Материалы ТО'!G25+'Материалы ТО'!G23</f>
        <v>16630</v>
      </c>
      <c r="G8" s="8">
        <f>'Стоимотсь услуг по ТО'!G8+'Материалы ТО'!F6+'Материалы ТО'!G9+'Материалы ТО'!F14+'Материалы ТО'!G18+'Материалы ТО'!F23+'Материалы ТО'!G23</f>
        <v>8450</v>
      </c>
      <c r="H8" s="8">
        <f>'Стоимотсь услуг по ТО'!H8+'Материалы ТО'!F6+'Материалы ТО'!G9+'Материалы ТО'!F14+'Материалы ТО'!G16+'Материалы ТО'!F23+'Материалы ТО'!G20+'Материалы ТО'!G26+'Материалы ТО'!G23</f>
        <v>13520</v>
      </c>
      <c r="I8" s="8">
        <f>'Стоимотсь услуг по ТО'!I8+'Материалы ТО'!F6+'Материалы ТО'!G9+'Материалы ТО'!F14+'Материалы ТО'!F23+'Материалы ТО'!G23</f>
        <v>7785</v>
      </c>
      <c r="J8" s="5">
        <f t="shared" si="0"/>
        <v>78000</v>
      </c>
      <c r="K8" s="6"/>
    </row>
    <row r="9" spans="1:11" s="9" customFormat="1" ht="24" customHeight="1">
      <c r="A9" s="7" t="s">
        <v>15</v>
      </c>
      <c r="B9" s="8">
        <f>'Стоимотсь услуг по ТО'!B9+'Материалы ТО'!F6+'Материалы ТО'!G9+'Материалы ТО'!F14</f>
        <v>5039</v>
      </c>
      <c r="C9" s="8">
        <f>'Стоимотсь услуг по ТО'!C9+'Материалы ТО'!F6+'Материалы ТО'!G9+'Материалы ТО'!F14+'Материалы ТО'!F23+'Материалы ТО'!G23</f>
        <v>6740</v>
      </c>
      <c r="D9" s="8">
        <f>'Стоимотсь услуг по ТО'!D9+'Материалы ТО'!F6+'Материалы ТО'!G9+'Материалы ТО'!F14+'Материалы ТО'!F23+'Материалы ТО'!G16+'Материалы ТО'!G23</f>
        <v>8847</v>
      </c>
      <c r="E9" s="8">
        <f>'Стоимотсь услуг по ТО'!E9+'Материалы ТО'!F6+'Материалы ТО'!F14+'Материалы ТО'!G9+'Материалы ТО'!F23+'Материалы ТО'!G20+'Материалы ТО'!G23</f>
        <v>8316</v>
      </c>
      <c r="F9" s="8">
        <f>'Стоимотсь услуг по ТО'!F9+'Материалы ТО'!F6+'Материалы ТО'!G9+'Материалы ТО'!F11+'Материалы ТО'!F14+'Материалы ТО'!G16+'Материалы ТО'!F23+'Материалы ТО'!G25+'Материалы ТО'!G23</f>
        <v>14402.999999999993</v>
      </c>
      <c r="G9" s="8">
        <f>'Стоимотсь услуг по ТО'!G9+'Материалы ТО'!F6+'Материалы ТО'!G9+'Материалы ТО'!F14+'Материалы ТО'!G18+'Материалы ТО'!F23+'Материалы ТО'!G23</f>
        <v>7130</v>
      </c>
      <c r="H9" s="8">
        <f>'Стоимотсь услуг по ТО'!H9+'Материалы ТО'!F6+'Материалы ТО'!G9+'Материалы ТО'!F14+'Материалы ТО'!G16+'Материалы ТО'!F23+'Материалы ТО'!G20+'Материалы ТО'!G26+'Материалы ТО'!G23</f>
        <v>12782.999999999993</v>
      </c>
      <c r="I9" s="8">
        <f>'Стоимотсь услуг по ТО'!I9+'Материалы ТО'!F6+'Материалы ТО'!G9+'Материалы ТО'!F14+'Материалы ТО'!F23+'Материалы ТО'!G23</f>
        <v>7180</v>
      </c>
      <c r="J9" s="5">
        <f t="shared" si="0"/>
        <v>70437.99999999999</v>
      </c>
      <c r="K9" s="6"/>
    </row>
    <row r="10" spans="1:11" ht="24" customHeight="1">
      <c r="A10" s="7" t="s">
        <v>16</v>
      </c>
      <c r="B10" s="8">
        <f>'Стоимотсь услуг по ТО'!B10+'Материалы ТО'!F6+'Материалы ТО'!G9+'Материалы ТО'!F14</f>
        <v>5171</v>
      </c>
      <c r="C10" s="8">
        <f>'Стоимотсь услуг по ТО'!C10+'Материалы ТО'!F6+'Материалы ТО'!G9+'Материалы ТО'!F14+'Материалы ТО'!F23+'Материалы ТО'!G28+'Материалы ТО'!G30+'Материалы ТО'!G23</f>
        <v>8974</v>
      </c>
      <c r="D10" s="8">
        <f>'Стоимотсь услуг по ТО'!D10+'Материалы ТО'!F6+'Материалы ТО'!G9+'Материалы ТО'!F14+'Материалы ТО'!F23+'Материалы ТО'!G16+'Материалы ТО'!G28+'Материалы ТО'!G30+'Материалы ТО'!G23</f>
        <v>10893.999999999993</v>
      </c>
      <c r="E10" s="8">
        <f>'Стоимотсь услуг по ТО'!E10+'Материалы ТО'!F6+'Материалы ТО'!F14+'Материалы ТО'!G9+'Материалы ТО'!F23+'Материалы ТО'!G20+'Материалы ТО'!G28+'Материалы ТО'!G30+'Материалы ТО'!G23</f>
        <v>10550</v>
      </c>
      <c r="F10" s="8">
        <f>'Стоимотсь услуг по ТО'!F10+'Материалы ТО'!F6+'Материалы ТО'!G9+'Материалы ТО'!F11+'Материалы ТО'!F14+'Материалы ТО'!G16+'Материалы ТО'!F23+'Материалы ТО'!G25+'Материалы ТО'!G28+'Материалы ТО'!G30+'Материалы ТО'!G29+'Материалы ТО'!G31+'Материалы ТО'!G23</f>
        <v>23264.99999999999</v>
      </c>
      <c r="G10" s="8">
        <f>'Стоимотсь услуг по ТО'!G10+'Материалы ТО'!F6+'Материалы ТО'!G9+'Материалы ТО'!F14+'Материалы ТО'!G18+'Материалы ТО'!F23+'Материалы ТО'!G28+'Материалы ТО'!G30+'Материалы ТО'!G23</f>
        <v>9364</v>
      </c>
      <c r="H10" s="8">
        <f>'Стоимотсь услуг по ТО'!H10+'Материалы ТО'!F6+'Материалы ТО'!G9+'Материалы ТО'!F14+'Материалы ТО'!G16+'Материалы ТО'!F23+'Материалы ТО'!G20+'Материалы ТО'!G26+'Материалы ТО'!G28+'Материалы ТО'!G30+'Материалы ТО'!G23</f>
        <v>14829.999999999993</v>
      </c>
      <c r="I10" s="8">
        <f>'Стоимотсь услуг по ТО'!I10+'Материалы ТО'!F6+'Материалы ТО'!G9+'Материалы ТО'!F14+'Материалы ТО'!F23+'Материалы ТО'!G28+'Материалы ТО'!G30+'Материалы ТО'!G23</f>
        <v>11614</v>
      </c>
      <c r="J10" s="5">
        <f t="shared" si="0"/>
        <v>94661.99999999997</v>
      </c>
      <c r="K10" s="6"/>
    </row>
    <row r="11" spans="1:11" ht="24" customHeight="1">
      <c r="A11" s="7" t="s">
        <v>17</v>
      </c>
      <c r="B11" s="8">
        <f>'Стоимотсь услуг по ТО'!B11+'Материалы ТО'!F6+'Материалы ТО'!G9+'Материалы ТО'!F14</f>
        <v>5171</v>
      </c>
      <c r="C11" s="8">
        <f>'Стоимотсь услуг по ТО'!C11+'Материалы ТО'!F6+'Материалы ТО'!G9+'Материалы ТО'!F14+'Материалы ТО'!F23+'Материалы ТО'!G28+'Материалы ТО'!G30+'Материалы ТО'!G23</f>
        <v>9689</v>
      </c>
      <c r="D11" s="8">
        <f>'Стоимотсь услуг по ТО'!D11+'Материалы ТО'!F6+'Материалы ТО'!G9+'Материалы ТО'!F14+'Материалы ТО'!F23+'Материалы ТО'!G16+'Материалы ТО'!G28+'Материалы ТО'!G30+'Материалы ТО'!G23</f>
        <v>12015.999999999993</v>
      </c>
      <c r="E11" s="8">
        <f>'Стоимотсь услуг по ТО'!E11+'Материалы ТО'!F6+'Материалы ТО'!F14+'Материалы ТО'!G9+'Материалы ТО'!F23+'Материалы ТО'!G20+'Материалы ТО'!G28+'Материалы ТО'!G30+'Материалы ТО'!G23</f>
        <v>11265</v>
      </c>
      <c r="F11" s="8">
        <f>'Стоимотсь услуг по ТО'!F11+'Материалы ТО'!F6+'Материалы ТО'!G9+'Материалы ТО'!F11*2+'Материалы ТО'!F14+'Материалы ТО'!G16+'Материалы ТО'!F23+'Материалы ТО'!G25+'Материалы ТО'!G28+'Материалы ТО'!G30+'Материалы ТО'!G29+'Материалы ТО'!G31+'Материалы ТО'!G23</f>
        <v>26867</v>
      </c>
      <c r="G11" s="8">
        <f>'Стоимотсь услуг по ТО'!G11+'Материалы ТО'!F6+'Материалы ТО'!G9+'Материалы ТО'!F14+'Материалы ТО'!G18+'Материалы ТО'!F23+'Материалы ТО'!G28+'Материалы ТО'!G30+'Материалы ТО'!G23</f>
        <v>10079</v>
      </c>
      <c r="H11" s="8">
        <f>'Стоимотсь услуг по ТО'!H11+'Материалы ТО'!F6+'Материалы ТО'!G9+'Материалы ТО'!F14+'Материалы ТО'!G16+'Материалы ТО'!F23+'Материалы ТО'!G20+'Материалы ТО'!G26+'Материалы ТО'!G28+'Материалы ТО'!G30+'Материалы ТО'!G23</f>
        <v>15951.999999999993</v>
      </c>
      <c r="I11" s="8">
        <f>'Стоимотсь услуг по ТО'!I11+'Материалы ТО'!F6+'Материалы ТО'!G9+'Материалы ТО'!F14+'Материалы ТО'!F23+'Материалы ТО'!G28+'Материалы ТО'!G30+'Материалы ТО'!G23</f>
        <v>12329</v>
      </c>
      <c r="J11" s="5">
        <f t="shared" si="0"/>
        <v>103368</v>
      </c>
      <c r="K11" s="6"/>
    </row>
    <row r="12" spans="1:11" ht="24" customHeight="1">
      <c r="A12" s="7" t="s">
        <v>18</v>
      </c>
      <c r="B12" s="8">
        <f>'Стоимотсь услуг по ТО'!B12+'Материалы ТО'!F6+'Материалы ТО'!G9+'Материалы ТО'!F14</f>
        <v>5171</v>
      </c>
      <c r="C12" s="8">
        <f>'Стоимотсь услуг по ТО'!C12+'Материалы ТО'!F6+'Материалы ТО'!G9+'Материалы ТО'!F14+'Материалы ТО'!F23+'Материалы ТО'!G28+'Материалы ТО'!G30+'Материалы ТО'!G23</f>
        <v>8974</v>
      </c>
      <c r="D12" s="8">
        <f>'Стоимотсь услуг по ТО'!D12+'Материалы ТО'!F6+'Материалы ТО'!G9+'Материалы ТО'!F14+'Материалы ТО'!F23+'Материалы ТО'!G16+'Материалы ТО'!G28+'Материалы ТО'!G30+'Материалы ТО'!G23</f>
        <v>10893.999999999993</v>
      </c>
      <c r="E12" s="8">
        <f>'Стоимотсь услуг по ТО'!E12+'Материалы ТО'!F6+'Материалы ТО'!F14+'Материалы ТО'!G9+'Материалы ТО'!F23+'Материалы ТО'!G20+'Материалы ТО'!G28+'Материалы ТО'!G30+'Материалы ТО'!G23</f>
        <v>10550</v>
      </c>
      <c r="F12" s="8">
        <f>'Стоимотсь услуг по ТО'!F12+'Материалы ТО'!F6+'Материалы ТО'!G9+'Материалы ТО'!F11+'Материалы ТО'!F14+'Материалы ТО'!G16+'Материалы ТО'!F23+'Материалы ТО'!G25+'Материалы ТО'!G28+'Материалы ТО'!G30+'Материалы ТО'!G29+'Материалы ТО'!G31+'Материалы ТО'!G23</f>
        <v>23264.99999999999</v>
      </c>
      <c r="G12" s="8">
        <f>'Стоимотсь услуг по ТО'!G12+'Материалы ТО'!F6+'Материалы ТО'!G9+'Материалы ТО'!F14+'Материалы ТО'!G18+'Материалы ТО'!F23+'Материалы ТО'!G28+'Материалы ТО'!G30+'Материалы ТО'!G23</f>
        <v>9364</v>
      </c>
      <c r="H12" s="8">
        <f>'Стоимотсь услуг по ТО'!H12+'Материалы ТО'!F6+'Материалы ТО'!G9+'Материалы ТО'!F14+'Материалы ТО'!G16+'Материалы ТО'!F23+'Материалы ТО'!G20+'Материалы ТО'!G26+'Материалы ТО'!G28+'Материалы ТО'!G30+'Материалы ТО'!G23</f>
        <v>14829.999999999993</v>
      </c>
      <c r="I12" s="8">
        <f>'Стоимотсь услуг по ТО'!I12+'Материалы ТО'!F6+'Материалы ТО'!G9+'Материалы ТО'!F14+'Материалы ТО'!F23+'Материалы ТО'!G28+'Материалы ТО'!G30+'Материалы ТО'!G23</f>
        <v>11614</v>
      </c>
      <c r="J12" s="5">
        <f t="shared" si="0"/>
        <v>94661.99999999997</v>
      </c>
      <c r="K12" s="6"/>
    </row>
    <row r="13" spans="1:11" ht="24" customHeight="1">
      <c r="A13" s="7" t="s">
        <v>19</v>
      </c>
      <c r="B13" s="8">
        <f>'Стоимотсь услуг по ТО'!B13+'Материалы ТО'!F6+'Материалы ТО'!G9+'Материалы ТО'!F14</f>
        <v>5171</v>
      </c>
      <c r="C13" s="8">
        <f>'Стоимотсь услуг по ТО'!C13+'Материалы ТО'!F6+'Материалы ТО'!G9+'Материалы ТО'!F14+'Материалы ТО'!F23+'Материалы ТО'!G28+'Материалы ТО'!G30+'Материалы ТО'!G23</f>
        <v>9689</v>
      </c>
      <c r="D13" s="8">
        <f>'Стоимотсь услуг по ТО'!D13+'Материалы ТО'!F6+'Материалы ТО'!G9+'Материалы ТО'!F14+'Материалы ТО'!F23+'Материалы ТО'!G16+'Материалы ТО'!G28+'Материалы ТО'!G30+'Материалы ТО'!G23</f>
        <v>12015.999999999993</v>
      </c>
      <c r="E13" s="8">
        <f>'Стоимотсь услуг по ТО'!E13+'Материалы ТО'!F6+'Материалы ТО'!F14+'Материалы ТО'!G9+'Материалы ТО'!F23+'Материалы ТО'!G20+'Материалы ТО'!G28+'Материалы ТО'!G30+'Материалы ТО'!G23</f>
        <v>11265</v>
      </c>
      <c r="F13" s="8">
        <f>'Стоимотсь услуг по ТО'!F13+'Материалы ТО'!F6+'Материалы ТО'!G9+'Материалы ТО'!F11*2+'Материалы ТО'!F14+'Материалы ТО'!G16+'Материалы ТО'!F23+'Материалы ТО'!G25+'Материалы ТО'!G28+'Материалы ТО'!G30+'Материалы ТО'!G29+'Материалы ТО'!G31+'Материалы ТО'!G23</f>
        <v>26867</v>
      </c>
      <c r="G13" s="8">
        <f>'Стоимотсь услуг по ТО'!G13+'Материалы ТО'!F6+'Материалы ТО'!G9+'Материалы ТО'!F14+'Материалы ТО'!G18+'Материалы ТО'!F23+'Материалы ТО'!G28+'Материалы ТО'!G30+'Материалы ТО'!G23</f>
        <v>10079</v>
      </c>
      <c r="H13" s="8">
        <f>'Стоимотсь услуг по ТО'!H13+'Материалы ТО'!F6+'Материалы ТО'!G9+'Материалы ТО'!F14+'Материалы ТО'!G16+'Материалы ТО'!F23+'Материалы ТО'!G20+'Материалы ТО'!G26+'Материалы ТО'!G28+'Материалы ТО'!G30+'Материалы ТО'!G23</f>
        <v>15951.999999999993</v>
      </c>
      <c r="I13" s="8">
        <f>'Стоимотсь услуг по ТО'!I13+'Материалы ТО'!F6+'Материалы ТО'!G9+'Материалы ТО'!F14+'Материалы ТО'!F23+'Материалы ТО'!G28+'Материалы ТО'!G30+'Материалы ТО'!G23</f>
        <v>12329</v>
      </c>
      <c r="J13" s="5">
        <f t="shared" si="0"/>
        <v>103368</v>
      </c>
      <c r="K13" s="6"/>
    </row>
    <row r="14" spans="1:11" ht="24" customHeight="1">
      <c r="A14" s="7" t="s">
        <v>20</v>
      </c>
      <c r="B14" s="8">
        <f>'Стоимотсь услуг по ТО'!B14+'Материалы ТО'!F6+'Материалы ТО'!G9+'Материалы ТО'!F14</f>
        <v>5160</v>
      </c>
      <c r="C14" s="8">
        <f>'Стоимотсь услуг по ТО'!C14+'Материалы ТО'!F6+'Материалы ТО'!G9+'Материалы ТО'!F14+'Материалы ТО'!F23+'Материалы ТО'!G23</f>
        <v>5904</v>
      </c>
      <c r="D14" s="8">
        <f>'Стоимотсь услуг по ТО'!D14+'Материалы ТО'!F6+'Материалы ТО'!G9+'Материалы ТО'!F14+'Материалы ТО'!F23+'Материалы ТО'!G16+'Материалы ТО'!G23</f>
        <v>7406</v>
      </c>
      <c r="E14" s="8">
        <f>'Стоимотсь услуг по ТО'!E14+'Материалы ТО'!F6+'Материалы ТО'!F14+'Материалы ТО'!G9+'Материалы ТО'!F23+'Материалы ТО'!G20+'Материалы ТО'!G23</f>
        <v>7480</v>
      </c>
      <c r="F14" s="8">
        <f>'Стоимотсь услуг по ТО'!F14+'Материалы ТО'!F6+'Материалы ТО'!G9+'Материалы ТО'!F11+'Материалы ТО'!F14+'Материалы ТО'!G16+'Материалы ТО'!F23+'Материалы ТО'!G25+'Материалы ТО'!G23</f>
        <v>13391</v>
      </c>
      <c r="G14" s="8">
        <f>'Стоимотсь услуг по ТО'!G14+'Материалы ТО'!F6+'Материалы ТО'!G9+'Материалы ТО'!F14+'Материалы ТО'!G18+'Материалы ТО'!F23+'Материалы ТО'!G23</f>
        <v>6558</v>
      </c>
      <c r="H14" s="8">
        <f>'Стоимотсь услуг по ТО'!H14+'Материалы ТО'!F6+'Материалы ТО'!G9+'Материалы ТО'!F14+'Материалы ТО'!G16+'Материалы ТО'!F23+'Материалы ТО'!G20+'Материалы ТО'!G26+'Материалы ТО'!G23</f>
        <v>11342</v>
      </c>
      <c r="I14" s="8">
        <f>'Стоимотсь услуг по ТО'!I14+'Материалы ТО'!F6+'Материалы ТО'!G9+'Материалы ТО'!F14+'Материалы ТО'!F23+'Материалы ТО'!G23</f>
        <v>5904</v>
      </c>
      <c r="J14" s="5">
        <f t="shared" si="0"/>
        <v>63145</v>
      </c>
      <c r="K14" s="6"/>
    </row>
    <row r="15" spans="1:11" ht="24" customHeight="1">
      <c r="A15" s="7" t="s">
        <v>21</v>
      </c>
      <c r="B15" s="8">
        <f>'Стоимотсь услуг по ТО'!B15+'Материалы ТО'!F6+'Материалы ТО'!G9+'Материалы ТО'!F14</f>
        <v>4434</v>
      </c>
      <c r="C15" s="8">
        <f>'Стоимотсь услуг по ТО'!C15+'Материалы ТО'!F6+'Материалы ТО'!G9+'Материалы ТО'!F14+'Материалы ТО'!F23+'Материалы ТО'!G23</f>
        <v>5970</v>
      </c>
      <c r="D15" s="8">
        <f>'Стоимотсь услуг по ТО'!D15+'Материалы ТО'!F6+'Материалы ТО'!G9+'Материалы ТО'!F14+'Материалы ТО'!F23+'Материалы ТО'!G16+'Материалы ТО'!G23</f>
        <v>7560</v>
      </c>
      <c r="E15" s="8">
        <f>'Стоимотсь услуг по ТО'!E15+'Материалы ТО'!F6+'Материалы ТО'!F14+'Материалы ТО'!G9+'Материалы ТО'!F23+'Материалы ТО'!G20+'Материалы ТО'!G23</f>
        <v>7546</v>
      </c>
      <c r="F15" s="8">
        <f>'Стоимотсь услуг по ТО'!F15+'Материалы ТО'!F6+'Материалы ТО'!G9+'Материалы ТО'!F11+'Материалы ТО'!F14+'Материалы ТО'!G16+'Материалы ТО'!F23+'Материалы ТО'!G25+'Материалы ТО'!G23</f>
        <v>12236</v>
      </c>
      <c r="G15" s="8">
        <f>'Стоимотсь услуг по ТО'!G15+'Материалы ТО'!F6+'Материалы ТО'!G9+'Материалы ТО'!F14+'Материалы ТО'!G18+'Материалы ТО'!F23+'Материалы ТО'!G23</f>
        <v>6360</v>
      </c>
      <c r="H15" s="8">
        <f>'Стоимотсь услуг по ТО'!H15+'Материалы ТО'!F6+'Материалы ТО'!G9+'Материалы ТО'!F14+'Материалы ТО'!G16+'Материалы ТО'!F23+'Материалы ТО'!G20+'Материалы ТО'!G26+'Материалы ТО'!G23</f>
        <v>11495.999999999993</v>
      </c>
      <c r="I15" s="8">
        <f>'Стоимотсь услуг по ТО'!I15+'Материалы ТО'!F6+'Материалы ТО'!G9+'Материалы ТО'!F14+'Материалы ТО'!F23+'Материалы ТО'!G23</f>
        <v>6410</v>
      </c>
      <c r="J15" s="5">
        <f t="shared" si="0"/>
        <v>62011.99999999999</v>
      </c>
      <c r="K15" s="6"/>
    </row>
    <row r="16" spans="1:11" ht="24" customHeight="1">
      <c r="A16" s="7" t="s">
        <v>22</v>
      </c>
      <c r="B16" s="8">
        <f>'Стоимотсь услуг по ТО'!B16+'Материалы ТО'!F6+'Материалы ТО'!G9+'Материалы ТО'!F14</f>
        <v>5160</v>
      </c>
      <c r="C16" s="8">
        <f>'Стоимотсь услуг по ТО'!C16+'Материалы ТО'!F6+'Материалы ТО'!G9+'Материалы ТО'!F14+'Материалы ТО'!F23+'Материалы ТО'!G23</f>
        <v>7785</v>
      </c>
      <c r="D16" s="8">
        <f>'Стоимотсь услуг по ТО'!D16+'Материалы ТО'!F6+'Материалы ТО'!G9+'Материалы ТО'!F14+'Материалы ТО'!F23+'Материалы ТО'!G16+'Материалы ТО'!G23</f>
        <v>9870</v>
      </c>
      <c r="E16" s="8">
        <f>'Стоимотсь услуг по ТО'!E16+'Материалы ТО'!F6+'Материалы ТО'!F14+'Материалы ТО'!G9+'Материалы ТО'!F23+'Материалы ТО'!G20+'Материалы ТО'!G23</f>
        <v>9350</v>
      </c>
      <c r="F16" s="8">
        <f>'Стоимотсь услуг по ТО'!F16+'Материалы ТО'!F6+'Материалы ТО'!G9+'Материалы ТО'!F11*2+'Материалы ТО'!F14+'Материалы ТО'!G16+'Материалы ТО'!F23+'Материалы ТО'!G25+'Материалы ТО'!G23</f>
        <v>16960</v>
      </c>
      <c r="G16" s="8">
        <f>'Стоимотсь услуг по ТО'!G16+'Материалы ТО'!F6+'Материалы ТО'!G9+'Материалы ТО'!F14+'Материалы ТО'!G18+'Материалы ТО'!F23+'Материалы ТО'!G23</f>
        <v>8450</v>
      </c>
      <c r="H16" s="8">
        <f>'Стоимотсь услуг по ТО'!H16+'Материалы ТО'!F6+'Материалы ТО'!G9+'Материалы ТО'!F14+'Материалы ТО'!G16+'Материалы ТО'!F23+'Материалы ТО'!G20+'Материалы ТО'!G26+'Материалы ТО'!G23</f>
        <v>13850</v>
      </c>
      <c r="I16" s="8">
        <f>'Стоимотсь услуг по ТО'!I16+'Материалы ТО'!F6+'Материалы ТО'!G9+'Материалы ТО'!F14+'Материалы ТО'!F23+'Материалы ТО'!G23</f>
        <v>7785</v>
      </c>
      <c r="J16" s="5">
        <f t="shared" si="0"/>
        <v>79210</v>
      </c>
      <c r="K16" s="6"/>
    </row>
    <row r="17" spans="1:11" ht="24" customHeight="1">
      <c r="A17" s="7" t="s">
        <v>23</v>
      </c>
      <c r="B17" s="8">
        <f>'Стоимотсь услуг по ТО'!B17+'Материалы ТО'!F6+'Материалы ТО'!G9+'Материалы ТО'!F14</f>
        <v>4434</v>
      </c>
      <c r="C17" s="8">
        <f>'Стоимотсь услуг по ТО'!C17+'Материалы ТО'!F6+'Материалы ТО'!G9+'Материалы ТО'!F14+'Материалы ТО'!F23+'Материалы ТО'!G23</f>
        <v>6036</v>
      </c>
      <c r="D17" s="8">
        <f>'Стоимотсь услуг по ТО'!D17+'Материалы ТО'!F6+'Материалы ТО'!G9+'Материалы ТО'!F14+'Материалы ТО'!F23+'Материалы ТО'!G16+'Материалы ТО'!G23</f>
        <v>7890</v>
      </c>
      <c r="E17" s="8">
        <f>'Стоимотсь услуг по ТО'!E17+'Материалы ТО'!F6+'Материалы ТО'!F14+'Материалы ТО'!G9+'Материалы ТО'!F23+'Материалы ТО'!G20+'Материалы ТО'!G23</f>
        <v>7612</v>
      </c>
      <c r="F17" s="8">
        <f>'Стоимотсь услуг по ТО'!F17+'Материалы ТО'!F6+'Материалы ТО'!G9+'Материалы ТО'!F11*2+'Материалы ТО'!F14+'Материалы ТО'!G16+'Материалы ТО'!F23+'Материалы ТО'!G25+'Материалы ТО'!G23</f>
        <v>14980</v>
      </c>
      <c r="G17" s="8">
        <f>'Стоимотсь услуг по ТО'!G17+'Материалы ТО'!F6+'Материалы ТО'!G9+'Материалы ТО'!F14+'Материалы ТО'!G18+'Материалы ТО'!F23+'Материалы ТО'!G23</f>
        <v>6426</v>
      </c>
      <c r="H17" s="8">
        <f>'Стоимотсь услуг по ТО'!H17+'Материалы ТО'!F6+'Материалы ТО'!G9+'Материалы ТО'!F14+'Материалы ТО'!G16+'Материалы ТО'!F23+'Материалы ТО'!G20+'Материалы ТО'!G26+'Материалы ТО'!G23</f>
        <v>11825.999999999995</v>
      </c>
      <c r="I17" s="8">
        <f>'Стоимотсь услуг по ТО'!I17+'Материалы ТО'!F6+'Материалы ТО'!G9+'Материалы ТО'!F14+'Материалы ТО'!F23+'Материалы ТО'!G23</f>
        <v>6476</v>
      </c>
      <c r="J17" s="5">
        <f t="shared" si="0"/>
        <v>65680</v>
      </c>
      <c r="K17" s="6"/>
    </row>
    <row r="18" spans="1:11" ht="24" customHeight="1">
      <c r="A18" s="7" t="s">
        <v>24</v>
      </c>
      <c r="B18" s="10"/>
      <c r="C18" s="11">
        <f>'Стоимотсь услуг по ТО'!C18+'Материалы ТО'!F5+'Материалы ТО'!G10+'Материалы ТО'!F14+'Материалы ТО'!G17+'Материалы ТО'!G19</f>
        <v>8427</v>
      </c>
      <c r="D18" s="11">
        <f>'Стоимотсь услуг по ТО'!D18+'Материалы ТО'!F5+'Материалы ТО'!G10+'Материалы ТО'!F14+'Материалы ТО'!G17+'Материалы ТО'!G19</f>
        <v>9394.999999999995</v>
      </c>
      <c r="E18" s="11">
        <f>'Стоимотсь услуг по ТО'!E18+'Материалы ТО'!F5+'Материалы ТО'!G10+'Материалы ТО'!F14+'Материалы ТО'!G16+'Материалы ТО'!G19+'Материалы ТО'!G21</f>
        <v>10003</v>
      </c>
      <c r="F18" s="11">
        <f>'Стоимотсь услуг по ТО'!F18+'Материалы ТО'!F5+'Материалы ТО'!G10+'Материалы ТО'!F11+'Материалы ТО'!F14+'Материалы ТО'!G17+'Материалы ТО'!G19+'Материалы ТО'!G33</f>
        <v>15039.999999999993</v>
      </c>
      <c r="G18" s="11">
        <f>'Стоимотсь услуг по ТО'!G18+'Материалы ТО'!F5+'Материалы ТО'!G10+'Материалы ТО'!F14+'Материалы ТО'!G17+'Материалы ТО'!G19</f>
        <v>8427</v>
      </c>
      <c r="H18" s="11">
        <f>'Стоимотсь услуг по ТО'!H18+'Материалы ТО'!F5+'Материалы ТО'!G10+'Материалы ТО'!F14+'Материалы ТО'!G16+'Материалы ТО'!G19+'Материалы ТО'!G21</f>
        <v>10970.999999999993</v>
      </c>
      <c r="I18" s="11">
        <f>'Стоимотсь услуг по ТО'!I18+'Материалы ТО'!F5+'Материалы ТО'!G10+'Материалы ТО'!F14+'Материалы ТО'!G17+'Материалы ТО'!G19</f>
        <v>8427</v>
      </c>
      <c r="J18" s="5">
        <f t="shared" si="0"/>
        <v>70689.99999999997</v>
      </c>
      <c r="K18" s="6"/>
    </row>
    <row r="19" spans="1:11" ht="24" customHeight="1">
      <c r="A19" s="7" t="s">
        <v>25</v>
      </c>
      <c r="B19" s="10"/>
      <c r="C19" s="11">
        <f>'Стоимотсь услуг по ТО'!C19+'Материалы ТО'!F5+'Материалы ТО'!G10+'Материалы ТО'!F14+'Материалы ТО'!G17+'Материалы ТО'!G19</f>
        <v>9142</v>
      </c>
      <c r="D19" s="11">
        <f>'Стоимотсь услуг по ТО'!D19+'Материалы ТО'!F5+'Материалы ТО'!G10+'Материалы ТО'!F14+'Материалы ТО'!G17+'Материалы ТО'!G19</f>
        <v>10516.999999999995</v>
      </c>
      <c r="E19" s="11">
        <f>'Стоимотсь услуг по ТО'!E19+'Материалы ТО'!F5+'Материалы ТО'!G10+'Материалы ТО'!F14+'Материалы ТО'!G16+'Материалы ТО'!G19+'Материалы ТО'!G21</f>
        <v>10718</v>
      </c>
      <c r="F19" s="11">
        <f>'Стоимотсь услуг по ТО'!F19+'Материалы ТО'!F5+'Материалы ТО'!G10+'Материалы ТО'!F11*2+'Материалы ТО'!F14+'Материалы ТО'!G17+'Материалы ТО'!G19+'Материалы ТО'!G33</f>
        <v>18641.999999999993</v>
      </c>
      <c r="G19" s="11">
        <f>'Стоимотсь услуг по ТО'!G19+'Материалы ТО'!F5+'Материалы ТО'!G10+'Материалы ТО'!F14+'Материалы ТО'!G17+'Материалы ТО'!G19</f>
        <v>9142</v>
      </c>
      <c r="H19" s="11">
        <f>'Стоимотсь услуг по ТО'!H19+'Материалы ТО'!F5+'Материалы ТО'!G10+'Материалы ТО'!F14+'Материалы ТО'!G16+'Материалы ТО'!G19+'Материалы ТО'!G21</f>
        <v>12093</v>
      </c>
      <c r="I19" s="11">
        <f>'Стоимотсь услуг по ТО'!I19+'Материалы ТО'!F5+'Материалы ТО'!G10+'Материалы ТО'!F14+'Материалы ТО'!G17+'Материалы ТО'!G19</f>
        <v>9142</v>
      </c>
      <c r="J19" s="5">
        <f t="shared" si="0"/>
        <v>79395.99999999999</v>
      </c>
      <c r="K19" s="6"/>
    </row>
    <row r="20" spans="1:11" ht="24" customHeight="1">
      <c r="A20" s="7" t="s">
        <v>26</v>
      </c>
      <c r="B20" s="10"/>
      <c r="C20" s="11">
        <f>'Стоимотсь услуг по ТО'!C20+'Материалы ТО'!F5+'Материалы ТО'!G10+'Материалы ТО'!F14+'Материалы ТО'!G17+'Материалы ТО'!G19</f>
        <v>8372</v>
      </c>
      <c r="D20" s="11">
        <f>'Стоимотсь услуг по ТО'!D20+'Материалы ТО'!F5+'Материалы ТО'!G10+'Материалы ТО'!F14+'Материалы ТО'!G17+'Материалы ТО'!G19</f>
        <v>9230</v>
      </c>
      <c r="E20" s="11">
        <f>'Стоимотсь услуг по ТО'!E20+'Материалы ТО'!F5+'Материалы ТО'!G10+'Материалы ТО'!F14+'Материалы ТО'!G16+'Материалы ТО'!G19+'Материалы ТО'!G21</f>
        <v>9948</v>
      </c>
      <c r="F20" s="11">
        <f>'Стоимотсь услуг по ТО'!F20+'Материалы ТО'!F5+'Материалы ТО'!G10+'Материалы ТО'!F11+'Материалы ТО'!F14+'Материалы ТО'!G17+'Материалы ТО'!G19+'Материалы ТО'!G33</f>
        <v>14875</v>
      </c>
      <c r="G20" s="11">
        <f>'Стоимотсь услуг по ТО'!G20+'Материалы ТО'!F5+'Материалы ТО'!G10+'Материалы ТО'!F14+'Материалы ТО'!G17+'Материалы ТО'!G19</f>
        <v>8372</v>
      </c>
      <c r="H20" s="11">
        <f>'Стоимотсь услуг по ТО'!H20+'Материалы ТО'!F5+'Материалы ТО'!G10+'Материалы ТО'!F14+'Материалы ТО'!G16+'Материалы ТО'!G19+'Материалы ТО'!G21</f>
        <v>10805.999999999993</v>
      </c>
      <c r="I20" s="11">
        <f>'Стоимотсь услуг по ТО'!I20+'Материалы ТО'!F5+'Материалы ТО'!G10+'Материалы ТО'!F14+'Материалы ТО'!G17+'Материалы ТО'!G19</f>
        <v>8372</v>
      </c>
      <c r="J20" s="5">
        <f t="shared" si="0"/>
        <v>69975</v>
      </c>
      <c r="K20" s="6"/>
    </row>
    <row r="21" spans="1:11" ht="24" customHeight="1">
      <c r="A21" s="7" t="s">
        <v>27</v>
      </c>
      <c r="B21" s="10"/>
      <c r="C21" s="11">
        <f>'Стоимотсь услуг по ТО'!C21+'Материалы ТО'!F5+'Материалы ТО'!G10+'Материалы ТО'!F14+'Материалы ТО'!G17+'Материалы ТО'!G19</f>
        <v>8438</v>
      </c>
      <c r="D21" s="11">
        <f>'Стоимотсь услуг по ТО'!D21+'Материалы ТО'!F5+'Материалы ТО'!G10+'Материалы ТО'!F14+'Материалы ТО'!G17+'Материалы ТО'!G19</f>
        <v>9560</v>
      </c>
      <c r="E21" s="11">
        <f>'Стоимотсь услуг по ТО'!E21+'Материалы ТО'!F5+'Материалы ТО'!G10+'Материалы ТО'!F14+'Материалы ТО'!G16+'Материалы ТО'!G19+'Материалы ТО'!G21</f>
        <v>10014</v>
      </c>
      <c r="F21" s="11">
        <f>'Стоимотсь услуг по ТО'!F21+'Материалы ТО'!F5+'Материалы ТО'!G10+'Материалы ТО'!F11*2+'Материалы ТО'!F14+'Материалы ТО'!G17+'Материалы ТО'!G19+'Материалы ТО'!G33</f>
        <v>17619</v>
      </c>
      <c r="G21" s="11">
        <f>'Стоимотсь услуг по ТО'!G21+'Материалы ТО'!F5+'Материалы ТО'!G10+'Материалы ТО'!F14+'Материалы ТО'!G17+'Материалы ТО'!G19</f>
        <v>8438</v>
      </c>
      <c r="H21" s="11">
        <f>'Стоимотсь услуг по ТО'!H21+'Материалы ТО'!F5+'Материалы ТО'!G10+'Материалы ТО'!F14+'Материалы ТО'!G16+'Материалы ТО'!G19+'Материалы ТО'!G21</f>
        <v>11135.999999999993</v>
      </c>
      <c r="I21" s="11">
        <f>'Стоимотсь услуг по ТО'!I21+'Материалы ТО'!F5+'Материалы ТО'!G10+'Материалы ТО'!F14+'Материалы ТО'!G17+'Материалы ТО'!G19</f>
        <v>8438</v>
      </c>
      <c r="J21" s="5">
        <f t="shared" si="0"/>
        <v>73643</v>
      </c>
      <c r="K21" s="6"/>
    </row>
    <row r="22" ht="24" customHeight="1"/>
    <row r="23" spans="1:12" ht="24" customHeight="1">
      <c r="A23" s="12" t="s">
        <v>2</v>
      </c>
      <c r="B23" s="4" t="s">
        <v>28</v>
      </c>
      <c r="C23" s="4" t="s">
        <v>29</v>
      </c>
      <c r="D23" s="4" t="s">
        <v>7</v>
      </c>
      <c r="E23" s="4" t="s">
        <v>30</v>
      </c>
      <c r="F23" s="4" t="s">
        <v>31</v>
      </c>
      <c r="G23" s="4" t="s">
        <v>32</v>
      </c>
      <c r="H23" s="4" t="s">
        <v>33</v>
      </c>
      <c r="I23" s="4" t="s">
        <v>34</v>
      </c>
      <c r="J23" s="4" t="s">
        <v>35</v>
      </c>
      <c r="K23" s="13" t="s">
        <v>36</v>
      </c>
      <c r="L23" s="5" t="s">
        <v>37</v>
      </c>
    </row>
    <row r="24" spans="1:12" s="9" customFormat="1" ht="24" customHeight="1">
      <c r="A24" s="14" t="s">
        <v>38</v>
      </c>
      <c r="B24" s="15">
        <f>'Стоимотсь услуг по ТО'!B24+'Материалы ТО'!F5+'Материалы ТО'!G10+'Материалы ТО'!F14+'Материалы ТО'!G17+'Материалы ТО'!G19+'Материалы ТО'!G22</f>
        <v>8625</v>
      </c>
      <c r="C24" s="16">
        <f>'Стоимотсь услуг по ТО'!C24+'Материалы ТО'!F5+'Материалы ТО'!G10+'Материалы ТО'!F14+'Материалы ТО'!G17+'Материалы ТО'!G19+'Материалы ТО'!G22</f>
        <v>10495</v>
      </c>
      <c r="D24" s="17">
        <f>'Стоимотсь услуг по ТО'!D24+'Материалы ТО'!F5+'Материалы ТО'!G10+'Материалы ТО'!F11+'Материалы ТО'!F14+'Материалы ТО'!G17+'Материалы ТО'!G19+'Материалы ТО'!G22+'Материалы ТО'!G33</f>
        <v>13005</v>
      </c>
      <c r="E24" s="16">
        <f>'Стоимотсь услуг по ТО'!E24+'Материалы ТО'!F5+'Материалы ТО'!G10+'Материалы ТО'!F14+'Материалы ТО'!G17+'Материалы ТО'!G19+'Материалы ТО'!G22</f>
        <v>10495</v>
      </c>
      <c r="F24" s="17">
        <f>'Стоимотсь услуг по ТО'!F24+'Материалы ТО'!F5+'Материалы ТО'!G10+'Материалы ТО'!F14+'Материалы ТО'!G17+'Материалы ТО'!G19+'Материалы ТО'!G22</f>
        <v>8790</v>
      </c>
      <c r="G24" s="16">
        <f>'Стоимотсь услуг по ТО'!G24+'Материалы ТО'!F5+'Материалы ТО'!G10+'Материалы ТО'!F11+'Материалы ТО'!F14+'Материалы ТО'!G17+'Материалы ТО'!G19+'Материалы ТО'!G22+'Материалы ТО'!G33</f>
        <v>14600</v>
      </c>
      <c r="H24" s="17">
        <f>'Стоимотсь услуг по ТО'!H24+'Материалы ТО'!F5+'Материалы ТО'!G10+'Материалы ТО'!F14+'Материалы ТО'!G17+'Материалы ТО'!G19+'Материалы ТО'!G22</f>
        <v>8790</v>
      </c>
      <c r="I24" s="16">
        <f>'Стоимотсь услуг по ТО'!I24+'Материалы ТО'!F5+'Материалы ТО'!G10+'Материалы ТО'!F14+'Материалы ТО'!G17+'Материалы ТО'!G19+'Материалы ТО'!G22</f>
        <v>11705</v>
      </c>
      <c r="J24" s="17">
        <f>'Стоимотсь услуг по ТО'!J24+'Материалы ТО'!F5+'Материалы ТО'!G10+'Материалы ТО'!F11+'Материалы ТО'!F14+'Материалы ТО'!G17+'Материалы ТО'!G19+'Материалы ТО'!G22+'Материалы ТО'!G33</f>
        <v>13005</v>
      </c>
      <c r="K24" s="17">
        <f>'Стоимотсь услуг по ТО'!K24+'Материалы ТО'!F5+'Материалы ТО'!G10+'Материалы ТО'!F14+'Материалы ТО'!G17+'Материалы ТО'!G19+'Материалы ТО'!G22</f>
        <v>10495</v>
      </c>
      <c r="L24" s="18">
        <f>SUM(B24:K24)</f>
        <v>110005</v>
      </c>
    </row>
    <row r="25" spans="1:12" s="9" customFormat="1" ht="24" customHeight="1">
      <c r="A25" s="14" t="s">
        <v>39</v>
      </c>
      <c r="B25" s="15">
        <f>'Стоимотсь услуг по ТО'!B25+'Материалы ТО'!F5+'Материалы ТО'!G10+'Материалы ТО'!F14+'Материалы ТО'!G17+'Материалы ТО'!G19+'Материалы ТО'!G22</f>
        <v>9010</v>
      </c>
      <c r="C25" s="16">
        <f>'Стоимотсь услуг по ТО'!C25+'Материалы ТО'!F5+'Материалы ТО'!G10+'Материалы ТО'!F14+'Материалы ТО'!G17+'Материалы ТО'!G19+'Материалы ТО'!G22</f>
        <v>10880</v>
      </c>
      <c r="D25" s="17">
        <f>'Стоимотсь услуг по ТО'!D25+'Материалы ТО'!F5+'Материалы ТО'!G10+'Материалы ТО'!F11+'Материалы ТО'!F14+'Материалы ТО'!G17+'Материалы ТО'!G19+'Материалы ТО'!G22+'Материалы ТО'!G33</f>
        <v>13390</v>
      </c>
      <c r="E25" s="16">
        <f>'Стоимотсь услуг по ТО'!E25+'Материалы ТО'!F5+'Материалы ТО'!G10+'Материалы ТО'!F14+'Материалы ТО'!G17+'Материалы ТО'!G19+'Материалы ТО'!G22</f>
        <v>13080</v>
      </c>
      <c r="F25" s="17">
        <f>'Стоимотсь услуг по ТО'!F25+'Материалы ТО'!F5+'Материалы ТО'!G10+'Материалы ТО'!F14+'Материалы ТО'!G17+'Материалы ТО'!G19+'Материалы ТО'!G22</f>
        <v>9175</v>
      </c>
      <c r="G25" s="16">
        <f>'Стоимотсь услуг по ТО'!G25+'Материалы ТО'!F5+'Материалы ТО'!G10+'Материалы ТО'!F11+'Материалы ТО'!F14+'Материалы ТО'!G17+'Материалы ТО'!G19+'Материалы ТО'!G22+'Материалы ТО'!G33</f>
        <v>14985</v>
      </c>
      <c r="H25" s="17">
        <f>'Стоимотсь услуг по ТО'!H25+'Материалы ТО'!F5+'Материалы ТО'!G10+'Материалы ТО'!F14+'Материалы ТО'!G17+'Материалы ТО'!G19+'Материалы ТО'!G22</f>
        <v>9175</v>
      </c>
      <c r="I25" s="16">
        <f>'Стоимотсь услуг по ТО'!I25+'Материалы ТО'!F5+'Материалы ТО'!G10+'Материалы ТО'!F14+'Материалы ТО'!G17+'Материалы ТО'!G19+'Материалы ТО'!G22</f>
        <v>14290</v>
      </c>
      <c r="J25" s="17">
        <f>'Стоимотсь услуг по ТО'!J25+'Материалы ТО'!F5+'Материалы ТО'!G10+'Материалы ТО'!F11+'Материалы ТО'!F14+'Материалы ТО'!G17+'Материалы ТО'!G19+'Материалы ТО'!G22+'Материалы ТО'!G33</f>
        <v>13390</v>
      </c>
      <c r="K25" s="17">
        <f>'Стоимотсь услуг по ТО'!K25+'Материалы ТО'!F5+'Материалы ТО'!G10+'Материалы ТО'!F14+'Материалы ТО'!G17+'Материалы ТО'!G19+'Материалы ТО'!G22</f>
        <v>10880</v>
      </c>
      <c r="L25" s="18">
        <f>SUM(B25:K25)</f>
        <v>118255</v>
      </c>
    </row>
    <row r="26" spans="1:12" s="9" customFormat="1" ht="24" customHeight="1">
      <c r="A26" s="14" t="s">
        <v>40</v>
      </c>
      <c r="B26" s="15">
        <f>'Стоимотсь услуг по ТО'!B26+'Материалы ТО'!F5+'Материалы ТО'!G10+'Материалы ТО'!F14+'Материалы ТО'!G17+'Материалы ТО'!G19+'Материалы ТО'!G22</f>
        <v>8845</v>
      </c>
      <c r="C26" s="16">
        <f>'Стоимотсь услуг по ТО'!C26+'Материалы ТО'!F5+'Материалы ТО'!G10+'Материалы ТО'!F14+'Материалы ТО'!G17+'Материалы ТО'!G19+'Материалы ТО'!G22</f>
        <v>10825</v>
      </c>
      <c r="D26" s="17">
        <f>'Стоимотсь услуг по ТО'!D26+'Материалы ТО'!F5+'Материалы ТО'!G10+'Материалы ТО'!F11+'Материалы ТО'!F14+'Материалы ТО'!G17+'Материалы ТО'!G19+'Материалы ТО'!G22+'Материалы ТО'!G33</f>
        <v>13225</v>
      </c>
      <c r="E26" s="16">
        <f>'Стоимотсь услуг по ТО'!E26+'Материалы ТО'!F5+'Материалы ТО'!G10+'Материалы ТО'!F14+'Материалы ТО'!G17+'Материалы ТО'!G19+'Материалы ТО'!G22</f>
        <v>10825</v>
      </c>
      <c r="F26" s="17">
        <f>'Стоимотсь услуг по ТО'!F26+'Материалы ТО'!F5+'Материалы ТО'!G10+'Материалы ТО'!F14+'Материалы ТО'!G17+'Материалы ТО'!G19+'Материалы ТО'!G22</f>
        <v>9010</v>
      </c>
      <c r="G26" s="16">
        <f>'Стоимотсь услуг по ТО'!G26+'Материалы ТО'!F5+'Материалы ТО'!G10+'Материалы ТО'!F11+'Материалы ТО'!F14+'Материалы ТО'!G17+'Материалы ТО'!G19+'Материалы ТО'!G22+'Материалы ТО'!G33</f>
        <v>14930</v>
      </c>
      <c r="H26" s="17">
        <f>'Стоимотсь услуг по ТО'!H26+'Материалы ТО'!F5+'Материалы ТО'!G10+'Материалы ТО'!F14+'Материалы ТО'!G17+'Материалы ТО'!G19+'Материалы ТО'!G22</f>
        <v>9010</v>
      </c>
      <c r="I26" s="16">
        <f>'Стоимотсь услуг по ТО'!I26+'Материалы ТО'!F5+'Материалы ТО'!G10+'Материалы ТО'!F14+'Материалы ТО'!G17+'Материалы ТО'!G19+'Материалы ТО'!G22</f>
        <v>12035</v>
      </c>
      <c r="J26" s="17">
        <f>'Стоимотсь услуг по ТО'!J26+'Материалы ТО'!F5+'Материалы ТО'!G10+'Материалы ТО'!F11+'Материалы ТО'!F14+'Материалы ТО'!G17+'Материалы ТО'!G19+'Материалы ТО'!G22+'Материалы ТО'!G33</f>
        <v>13225</v>
      </c>
      <c r="K26" s="17">
        <f>'Стоимотсь услуг по ТО'!K26+'Материалы ТО'!F5+'Материалы ТО'!G10+'Материалы ТО'!F14+'Материалы ТО'!G17+'Материалы ТО'!G19+'Материалы ТО'!G22</f>
        <v>10825</v>
      </c>
      <c r="L26" s="18">
        <f>SUM(B26:K26)</f>
        <v>112755</v>
      </c>
    </row>
    <row r="27" spans="1:12" ht="24" customHeight="1">
      <c r="A27" s="14" t="s">
        <v>41</v>
      </c>
      <c r="B27" s="15">
        <f>'Стоимотсь услуг по ТО'!B27+'Материалы ТО'!F5+'Материалы ТО'!G10+'Материалы ТО'!F14+'Материалы ТО'!G17+'Материалы ТО'!G19+'Материалы ТО'!G22</f>
        <v>8680</v>
      </c>
      <c r="C27" s="16">
        <f>'Стоимотсь услуг по ТО'!C27+'Материалы ТО'!F5+'Материалы ТО'!G10+'Материалы ТО'!F14+'Материалы ТО'!G17+'Материалы ТО'!G19+'Материалы ТО'!G22</f>
        <v>10770</v>
      </c>
      <c r="D27" s="17">
        <f>'Стоимотсь услуг по ТО'!D27+'Материалы ТО'!F5+'Материалы ТО'!G10+'Материалы ТО'!F11+'Материалы ТО'!F14+'Материалы ТО'!G17+'Материалы ТО'!G19+'Материалы ТО'!G22+'Материалы ТО'!G33</f>
        <v>13060</v>
      </c>
      <c r="E27" s="16">
        <f>'Стоимотсь услуг по ТО'!E27+'Материалы ТО'!F5+'Материалы ТО'!G10+'Материалы ТО'!F14+'Материалы ТО'!G17+'Материалы ТО'!G19+'Материалы ТО'!G22</f>
        <v>10770</v>
      </c>
      <c r="F27" s="17">
        <f>'Стоимотсь услуг по ТО'!F27+'Материалы ТО'!F5+'Материалы ТО'!G10+'Материалы ТО'!F14+'Материалы ТО'!G17+'Материалы ТО'!G19+'Материалы ТО'!G22</f>
        <v>8845</v>
      </c>
      <c r="G27" s="16">
        <f>'Стоимотсь услуг по ТО'!G27+'Материалы ТО'!F5+'Материалы ТО'!G10+'Материалы ТО'!F11+'Материалы ТО'!F14+'Материалы ТО'!G17+'Материалы ТО'!G19+'Материалы ТО'!G22+'Материалы ТО'!G33</f>
        <v>14875</v>
      </c>
      <c r="H27" s="17">
        <f>'Стоимотсь услуг по ТО'!H27+'Материалы ТО'!F5+'Материалы ТО'!G10+'Материалы ТО'!F14+'Материалы ТО'!G17+'Материалы ТО'!G19+'Материалы ТО'!G22</f>
        <v>8845</v>
      </c>
      <c r="I27" s="16">
        <f>'Стоимотсь услуг по ТО'!I27+'Материалы ТО'!F5+'Материалы ТО'!G10+'Материалы ТО'!F14+'Материалы ТО'!G17+'Материалы ТО'!G19+'Материалы ТО'!G22</f>
        <v>11980</v>
      </c>
      <c r="J27" s="17">
        <f>'Стоимотсь услуг по ТО'!J27+'Материалы ТО'!F5+'Материалы ТО'!G10+'Материалы ТО'!F11+'Материалы ТО'!F14+'Материалы ТО'!G17+'Материалы ТО'!G19+'Материалы ТО'!G22+'Материалы ТО'!G33</f>
        <v>13060</v>
      </c>
      <c r="K27" s="17">
        <f>'Стоимотсь услуг по ТО'!K27+'Материалы ТО'!F5+'Материалы ТО'!G10+'Материалы ТО'!F14+'Материалы ТО'!G17+'Материалы ТО'!G19+'Материалы ТО'!G22</f>
        <v>10770</v>
      </c>
      <c r="L27" s="18">
        <f>SUM(B27:K27)</f>
        <v>111655</v>
      </c>
    </row>
    <row r="28" spans="1:12" ht="24" customHeight="1">
      <c r="A28" s="14" t="s">
        <v>42</v>
      </c>
      <c r="B28" s="19">
        <f>'Нормы времени'!B28*'Нормы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C28" s="19">
        <f>'Нормы времени'!C28*'Нормы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D28" s="19" t="e">
        <f>'Нормы времени'!D28*'Нормы времени'!G39+'Материалы ТО'!G6*'Материалы ТО'!E6+'Материалы ТО'!G9+'Материалы ТО'!G14+'Материалы ТО'!G16+'Материалы ТО'!G18+'Материалы ТО'!G22+'Материалы ТО'!G23+'Материалы ТО'!G20+'Материалы ТО'!G25+'Материалы ТО'!#REF!+'Материалы ТО'!F11+'Материалы ТО'!G26</f>
        <v>#REF!</v>
      </c>
      <c r="E28" s="19">
        <f>'Нормы времени'!E28*'Нормы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F28" s="19">
        <f>'Нормы времени'!F28*'Нормы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G28" s="19" t="e">
        <f>'Нормы времени'!G28*'Нормы времени'!G39+'Материалы ТО'!G6*'Материалы ТО'!E6+'Материалы ТО'!G9+'Материалы ТО'!G14+'Материалы ТО'!G16+'Материалы ТО'!G18+'Материалы ТО'!G22+'Материалы ТО'!G23+'Материалы ТО'!G20+'Материалы ТО'!G25+'Материалы ТО'!#REF!+'Материалы ТО'!F11+'Материалы ТО'!G26</f>
        <v>#REF!</v>
      </c>
      <c r="H28" s="19">
        <f>'Нормы времени'!H28*'Нормы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I28" s="19">
        <f>'Нормы времени'!I28*'Нормы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J28" s="19" t="e">
        <f>'Нормы времени'!J28*'Нормы времени'!G39+'Материалы ТО'!G6*'Материалы ТО'!E6+'Материалы ТО'!G9+'Материалы ТО'!G14+'Материалы ТО'!G16+'Материалы ТО'!G18+'Материалы ТО'!G22+'Материалы ТО'!G23+'Материалы ТО'!G20+'Материалы ТО'!G25+'Материалы ТО'!#REF!+'Материалы ТО'!F11+'Материалы ТО'!G26</f>
        <v>#REF!</v>
      </c>
      <c r="K28" s="19">
        <f>'Нормы времени'!K28*'Нормы времени'!G39+'Материалы ТО'!G6*'Материалы ТО'!E6+'Материалы ТО'!G9+'Материалы ТО'!G14+'Материалы ТО'!G16+'Материалы ТО'!G18+'Материалы ТО'!G22+'Материалы ТО'!G23</f>
        <v>4470</v>
      </c>
      <c r="L28" s="18" t="e">
        <f>SUM(B28:K28)</f>
        <v>#REF!</v>
      </c>
    </row>
    <row r="29" ht="13.5"/>
    <row r="30" ht="13.5"/>
    <row r="31" spans="1:9" ht="12.75" customHeight="1">
      <c r="A31" s="61" t="s">
        <v>121</v>
      </c>
      <c r="B31" s="61"/>
      <c r="C31" s="61"/>
      <c r="D31" s="61"/>
      <c r="E31" s="61"/>
      <c r="F31" s="61"/>
      <c r="G31" s="61"/>
      <c r="H31" s="61"/>
      <c r="I31" s="2"/>
    </row>
    <row r="32" spans="1:13" ht="12.75" customHeight="1">
      <c r="A32" s="62" t="s">
        <v>43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5.75" customHeight="1">
      <c r="A33" s="63" t="s">
        <v>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36.75" customHeight="1" hidden="1">
      <c r="A34" s="58" t="s">
        <v>45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2.75" customHeight="1">
      <c r="A35" s="58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20"/>
      <c r="M35" s="20"/>
    </row>
    <row r="36" spans="1:13" ht="12.75" customHeight="1">
      <c r="A36" s="58" t="s">
        <v>47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20"/>
      <c r="M36" s="20"/>
    </row>
    <row r="37" spans="1:13" ht="12.75" customHeight="1">
      <c r="A37" s="58" t="s">
        <v>48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40" ht="17.25" customHeight="1"/>
    <row r="41" ht="13.5"/>
    <row r="48" ht="13.5" customHeight="1"/>
    <row r="65536" ht="13.5"/>
  </sheetData>
  <sheetProtection selectLockedCells="1" selectUnlockedCells="1"/>
  <mergeCells count="9">
    <mergeCell ref="A35:K35"/>
    <mergeCell ref="A36:K36"/>
    <mergeCell ref="A37:M37"/>
    <mergeCell ref="M1:O1"/>
    <mergeCell ref="A3:J3"/>
    <mergeCell ref="A31:H31"/>
    <mergeCell ref="A32:M32"/>
    <mergeCell ref="A33:M33"/>
    <mergeCell ref="A34:M34"/>
  </mergeCells>
  <printOptions/>
  <pageMargins left="0.28680555555555554" right="0.0763888888888889" top="0.6243055555555556" bottom="0.4361111111111111" header="0.3590277777777778" footer="0.17083333333333334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85" zoomScaleNormal="85" zoomScalePageLayoutView="0" workbookViewId="0" topLeftCell="A4">
      <selection activeCell="A31" sqref="A31:H31"/>
    </sheetView>
  </sheetViews>
  <sheetFormatPr defaultColWidth="8.50390625" defaultRowHeight="13.5"/>
  <cols>
    <col min="1" max="1" width="58.25390625" style="1" customWidth="1"/>
    <col min="2" max="2" width="10.625" style="1" customWidth="1"/>
    <col min="3" max="3" width="9.875" style="1" customWidth="1"/>
    <col min="4" max="4" width="8.25390625" style="1" customWidth="1"/>
    <col min="5" max="5" width="9.25390625" style="1" customWidth="1"/>
    <col min="6" max="6" width="7.625" style="1" customWidth="1"/>
    <col min="7" max="7" width="8.875" style="1" customWidth="1"/>
    <col min="8" max="8" width="7.50390625" style="1" customWidth="1"/>
    <col min="9" max="9" width="7.125" style="1" customWidth="1"/>
    <col min="10" max="10" width="9.875" style="1" customWidth="1"/>
    <col min="11" max="11" width="6.875" style="1" customWidth="1"/>
    <col min="12" max="12" width="9.75390625" style="1" customWidth="1"/>
    <col min="13" max="15" width="13.875" style="1" customWidth="1"/>
    <col min="16" max="16384" width="8.50390625" style="1" customWidth="1"/>
  </cols>
  <sheetData>
    <row r="1" spans="13:15" ht="13.5">
      <c r="M1" s="59" t="s">
        <v>0</v>
      </c>
      <c r="N1" s="59"/>
      <c r="O1" s="59"/>
    </row>
    <row r="3" spans="1:9" ht="15">
      <c r="A3" s="61" t="s">
        <v>49</v>
      </c>
      <c r="B3" s="61"/>
      <c r="C3" s="61"/>
      <c r="D3" s="61"/>
      <c r="E3" s="61"/>
      <c r="F3" s="61"/>
      <c r="G3" s="61"/>
      <c r="H3" s="61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11" ht="46.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6"/>
    </row>
    <row r="6" spans="1:11" s="9" customFormat="1" ht="15" customHeight="1">
      <c r="A6" s="7" t="s">
        <v>12</v>
      </c>
      <c r="B6" s="21">
        <v>2.35</v>
      </c>
      <c r="C6" s="21">
        <v>3.56</v>
      </c>
      <c r="D6" s="21">
        <v>4.4</v>
      </c>
      <c r="E6" s="21">
        <v>4.82</v>
      </c>
      <c r="F6" s="21">
        <v>6.91</v>
      </c>
      <c r="G6" s="21">
        <v>3.8</v>
      </c>
      <c r="H6" s="21">
        <v>5.66</v>
      </c>
      <c r="I6" s="21">
        <v>3.56</v>
      </c>
      <c r="J6" s="5">
        <f aca="true" t="shared" si="0" ref="J6:J21">SUM(B6:I6)</f>
        <v>35.06</v>
      </c>
      <c r="K6" s="6"/>
    </row>
    <row r="7" spans="1:11" s="9" customFormat="1" ht="15" customHeight="1">
      <c r="A7" s="7" t="s">
        <v>13</v>
      </c>
      <c r="B7" s="22">
        <v>2.24</v>
      </c>
      <c r="C7" s="23">
        <v>2.5</v>
      </c>
      <c r="D7" s="23">
        <v>3.45</v>
      </c>
      <c r="E7" s="23">
        <v>3.76</v>
      </c>
      <c r="F7" s="23">
        <v>5.959999999999993</v>
      </c>
      <c r="G7" s="23">
        <v>2.5</v>
      </c>
      <c r="H7" s="23">
        <v>4.709999999999994</v>
      </c>
      <c r="I7" s="23">
        <v>2.9</v>
      </c>
      <c r="J7" s="5">
        <f t="shared" si="0"/>
        <v>28.019999999999985</v>
      </c>
      <c r="K7" s="6"/>
    </row>
    <row r="8" spans="1:11" s="9" customFormat="1" ht="15" customHeight="1">
      <c r="A8" s="7" t="s">
        <v>14</v>
      </c>
      <c r="B8" s="21">
        <v>2.1</v>
      </c>
      <c r="C8" s="21">
        <v>4.1</v>
      </c>
      <c r="D8" s="21">
        <v>5.15</v>
      </c>
      <c r="E8" s="21">
        <v>5.35</v>
      </c>
      <c r="F8" s="21">
        <v>8.35</v>
      </c>
      <c r="G8" s="21">
        <v>4.35</v>
      </c>
      <c r="H8" s="21">
        <v>6.4</v>
      </c>
      <c r="I8" s="21">
        <v>4.1</v>
      </c>
      <c r="J8" s="5">
        <f t="shared" si="0"/>
        <v>39.9</v>
      </c>
      <c r="K8" s="6"/>
    </row>
    <row r="9" spans="1:11" s="9" customFormat="1" ht="15" customHeight="1">
      <c r="A9" s="7" t="s">
        <v>15</v>
      </c>
      <c r="B9" s="22">
        <v>2.24</v>
      </c>
      <c r="C9" s="23">
        <v>3.15</v>
      </c>
      <c r="D9" s="23">
        <v>4.47</v>
      </c>
      <c r="E9" s="23">
        <v>4.41</v>
      </c>
      <c r="F9" s="23">
        <v>7.779999999999993</v>
      </c>
      <c r="G9" s="23">
        <v>3.15</v>
      </c>
      <c r="H9" s="23">
        <v>5.729999999999994</v>
      </c>
      <c r="I9" s="23">
        <v>3.55</v>
      </c>
      <c r="J9" s="5">
        <f t="shared" si="0"/>
        <v>34.47999999999998</v>
      </c>
      <c r="K9" s="6"/>
    </row>
    <row r="10" spans="1:11" ht="15">
      <c r="A10" s="7" t="s">
        <v>16</v>
      </c>
      <c r="B10" s="22">
        <v>2.36</v>
      </c>
      <c r="C10" s="23">
        <v>3.24</v>
      </c>
      <c r="D10" s="23">
        <v>4.3899999999999935</v>
      </c>
      <c r="E10" s="23">
        <v>4.5</v>
      </c>
      <c r="F10" s="23">
        <v>9.49999999999999</v>
      </c>
      <c r="G10" s="23">
        <v>3.24</v>
      </c>
      <c r="H10" s="23">
        <v>5.649999999999993</v>
      </c>
      <c r="I10" s="23">
        <v>5.64</v>
      </c>
      <c r="J10" s="5">
        <f t="shared" si="0"/>
        <v>38.519999999999975</v>
      </c>
      <c r="K10" s="6"/>
    </row>
    <row r="11" spans="1:11" ht="15">
      <c r="A11" s="7" t="s">
        <v>17</v>
      </c>
      <c r="B11" s="22">
        <v>2.36</v>
      </c>
      <c r="C11" s="23">
        <v>3.89</v>
      </c>
      <c r="D11" s="23">
        <v>5.409999999999994</v>
      </c>
      <c r="E11" s="23">
        <v>5.15</v>
      </c>
      <c r="F11" s="23">
        <v>11.32</v>
      </c>
      <c r="G11" s="23">
        <v>3.89</v>
      </c>
      <c r="H11" s="23">
        <v>6.669999999999994</v>
      </c>
      <c r="I11" s="23">
        <v>6.29</v>
      </c>
      <c r="J11" s="5">
        <f t="shared" si="0"/>
        <v>44.97999999999999</v>
      </c>
      <c r="K11" s="6"/>
    </row>
    <row r="12" spans="1:11" ht="15">
      <c r="A12" s="7" t="s">
        <v>18</v>
      </c>
      <c r="B12" s="22">
        <v>2.36</v>
      </c>
      <c r="C12" s="23">
        <v>3.24</v>
      </c>
      <c r="D12" s="23">
        <v>4.3899999999999935</v>
      </c>
      <c r="E12" s="23">
        <v>4.5</v>
      </c>
      <c r="F12" s="23">
        <v>9.49999999999999</v>
      </c>
      <c r="G12" s="23">
        <v>3.24</v>
      </c>
      <c r="H12" s="23">
        <v>5.649999999999993</v>
      </c>
      <c r="I12" s="23">
        <v>5.64</v>
      </c>
      <c r="J12" s="5">
        <f t="shared" si="0"/>
        <v>38.519999999999975</v>
      </c>
      <c r="K12" s="6"/>
    </row>
    <row r="13" spans="1:11" ht="15">
      <c r="A13" s="7" t="s">
        <v>19</v>
      </c>
      <c r="B13" s="22">
        <v>2.36</v>
      </c>
      <c r="C13" s="23">
        <v>3.89</v>
      </c>
      <c r="D13" s="23">
        <v>5.409999999999994</v>
      </c>
      <c r="E13" s="23">
        <v>5.15</v>
      </c>
      <c r="F13" s="23">
        <v>11.32</v>
      </c>
      <c r="G13" s="23">
        <v>3.89</v>
      </c>
      <c r="H13" s="23">
        <v>6.669999999999994</v>
      </c>
      <c r="I13" s="23">
        <v>6.29</v>
      </c>
      <c r="J13" s="5">
        <f t="shared" si="0"/>
        <v>44.97999999999999</v>
      </c>
      <c r="K13" s="6"/>
    </row>
    <row r="14" spans="1:11" ht="13.5">
      <c r="A14" s="7" t="s">
        <v>20</v>
      </c>
      <c r="B14" s="21">
        <v>2.35</v>
      </c>
      <c r="C14" s="21">
        <v>2.39</v>
      </c>
      <c r="D14" s="21">
        <v>3.16</v>
      </c>
      <c r="E14" s="21">
        <v>3.65</v>
      </c>
      <c r="F14" s="21">
        <v>6.86</v>
      </c>
      <c r="G14" s="21">
        <v>2.63</v>
      </c>
      <c r="H14" s="21">
        <v>4.42</v>
      </c>
      <c r="I14" s="21">
        <v>2.39</v>
      </c>
      <c r="J14" s="5">
        <f t="shared" si="0"/>
        <v>27.85</v>
      </c>
      <c r="K14" s="6"/>
    </row>
    <row r="15" spans="1:11" ht="15">
      <c r="A15" s="7" t="s">
        <v>21</v>
      </c>
      <c r="B15" s="22">
        <v>1.69</v>
      </c>
      <c r="C15" s="23">
        <v>2.45</v>
      </c>
      <c r="D15" s="23">
        <v>3.3</v>
      </c>
      <c r="E15" s="23">
        <v>3.71</v>
      </c>
      <c r="F15" s="23">
        <v>5.81</v>
      </c>
      <c r="G15" s="23">
        <v>2.45</v>
      </c>
      <c r="H15" s="23">
        <v>4.559999999999994</v>
      </c>
      <c r="I15" s="23">
        <v>2.85</v>
      </c>
      <c r="J15" s="5">
        <f t="shared" si="0"/>
        <v>26.819999999999997</v>
      </c>
      <c r="K15" s="6"/>
    </row>
    <row r="16" spans="1:11" ht="13.5">
      <c r="A16" s="7" t="s">
        <v>22</v>
      </c>
      <c r="B16" s="21">
        <v>2.35</v>
      </c>
      <c r="C16" s="21">
        <v>4.1</v>
      </c>
      <c r="D16" s="21">
        <v>5.4</v>
      </c>
      <c r="E16" s="21">
        <v>5.35</v>
      </c>
      <c r="F16" s="21">
        <v>8.65</v>
      </c>
      <c r="G16" s="21">
        <v>4.35</v>
      </c>
      <c r="H16" s="21">
        <v>6.7</v>
      </c>
      <c r="I16" s="21">
        <v>4.1</v>
      </c>
      <c r="J16" s="5">
        <f t="shared" si="0"/>
        <v>41.00000000000001</v>
      </c>
      <c r="K16" s="6"/>
    </row>
    <row r="17" spans="1:11" ht="15.75" customHeight="1">
      <c r="A17" s="7" t="s">
        <v>23</v>
      </c>
      <c r="B17" s="22">
        <v>1.69</v>
      </c>
      <c r="C17" s="23">
        <v>2.51</v>
      </c>
      <c r="D17" s="23">
        <v>3.6</v>
      </c>
      <c r="E17" s="23">
        <v>3.77</v>
      </c>
      <c r="F17" s="23">
        <v>6.85</v>
      </c>
      <c r="G17" s="23">
        <v>2.51</v>
      </c>
      <c r="H17" s="23">
        <v>4.859999999999995</v>
      </c>
      <c r="I17" s="23">
        <v>2.91</v>
      </c>
      <c r="J17" s="5">
        <f t="shared" si="0"/>
        <v>28.699999999999996</v>
      </c>
      <c r="K17" s="6"/>
    </row>
    <row r="18" spans="1:11" ht="15">
      <c r="A18" s="7" t="s">
        <v>24</v>
      </c>
      <c r="B18" s="10"/>
      <c r="C18" s="23">
        <v>2.37</v>
      </c>
      <c r="D18" s="23">
        <v>3.249999999999995</v>
      </c>
      <c r="E18" s="23">
        <v>3.63</v>
      </c>
      <c r="F18" s="23">
        <v>5.399999999999994</v>
      </c>
      <c r="G18" s="23">
        <v>2.37</v>
      </c>
      <c r="H18" s="23">
        <v>4.5099999999999945</v>
      </c>
      <c r="I18" s="23">
        <v>2.37</v>
      </c>
      <c r="J18" s="5">
        <f t="shared" si="0"/>
        <v>23.899999999999988</v>
      </c>
      <c r="K18" s="6"/>
    </row>
    <row r="19" spans="1:11" ht="15">
      <c r="A19" s="7" t="s">
        <v>25</v>
      </c>
      <c r="B19" s="10"/>
      <c r="C19" s="23">
        <v>3.02</v>
      </c>
      <c r="D19" s="23">
        <v>4.269999999999995</v>
      </c>
      <c r="E19" s="23">
        <v>4.28</v>
      </c>
      <c r="F19" s="23">
        <v>7.219999999999994</v>
      </c>
      <c r="G19" s="23">
        <v>3.02</v>
      </c>
      <c r="H19" s="23">
        <v>5.53</v>
      </c>
      <c r="I19" s="23">
        <v>3.02</v>
      </c>
      <c r="J19" s="5">
        <f t="shared" si="0"/>
        <v>30.359999999999992</v>
      </c>
      <c r="K19" s="6"/>
    </row>
    <row r="20" spans="1:11" ht="15">
      <c r="A20" s="7" t="s">
        <v>26</v>
      </c>
      <c r="B20" s="10"/>
      <c r="C20" s="23">
        <v>2.32</v>
      </c>
      <c r="D20" s="23">
        <v>3.1</v>
      </c>
      <c r="E20" s="23">
        <v>3.58</v>
      </c>
      <c r="F20" s="23">
        <v>5.25</v>
      </c>
      <c r="G20" s="23">
        <v>2.32</v>
      </c>
      <c r="H20" s="23">
        <v>4.359999999999993</v>
      </c>
      <c r="I20" s="23">
        <v>2.32</v>
      </c>
      <c r="J20" s="5">
        <f t="shared" si="0"/>
        <v>23.249999999999993</v>
      </c>
      <c r="K20" s="6"/>
    </row>
    <row r="21" spans="1:11" ht="15">
      <c r="A21" s="7" t="s">
        <v>27</v>
      </c>
      <c r="B21" s="10"/>
      <c r="C21" s="23">
        <v>2.38</v>
      </c>
      <c r="D21" s="23">
        <v>3.4</v>
      </c>
      <c r="E21" s="23">
        <v>3.64</v>
      </c>
      <c r="F21" s="23">
        <v>6.29</v>
      </c>
      <c r="G21" s="23">
        <v>2.38</v>
      </c>
      <c r="H21" s="23">
        <v>4.659999999999994</v>
      </c>
      <c r="I21" s="23">
        <v>2.38</v>
      </c>
      <c r="J21" s="5">
        <f t="shared" si="0"/>
        <v>25.129999999999992</v>
      </c>
      <c r="K21" s="6"/>
    </row>
    <row r="23" spans="1:12" ht="47.25" customHeight="1">
      <c r="A23" s="12" t="s">
        <v>2</v>
      </c>
      <c r="B23" s="4" t="s">
        <v>28</v>
      </c>
      <c r="C23" s="4" t="s">
        <v>29</v>
      </c>
      <c r="D23" s="4" t="s">
        <v>7</v>
      </c>
      <c r="E23" s="4" t="s">
        <v>30</v>
      </c>
      <c r="F23" s="4" t="s">
        <v>31</v>
      </c>
      <c r="G23" s="4" t="s">
        <v>32</v>
      </c>
      <c r="H23" s="4" t="s">
        <v>33</v>
      </c>
      <c r="I23" s="4" t="s">
        <v>34</v>
      </c>
      <c r="J23" s="4" t="s">
        <v>35</v>
      </c>
      <c r="K23" s="13" t="s">
        <v>36</v>
      </c>
      <c r="L23" s="5" t="s">
        <v>37</v>
      </c>
    </row>
    <row r="24" spans="1:12" s="9" customFormat="1" ht="15" customHeight="1">
      <c r="A24" s="14" t="s">
        <v>38</v>
      </c>
      <c r="B24" s="24">
        <v>2.35</v>
      </c>
      <c r="C24" s="25">
        <v>4.05</v>
      </c>
      <c r="D24" s="23">
        <v>3.35</v>
      </c>
      <c r="E24" s="25">
        <v>4.05</v>
      </c>
      <c r="F24" s="23">
        <v>2.5</v>
      </c>
      <c r="G24" s="25">
        <v>4.8</v>
      </c>
      <c r="H24" s="23">
        <v>2.5</v>
      </c>
      <c r="I24" s="25">
        <v>5.15</v>
      </c>
      <c r="J24" s="23">
        <v>3.35</v>
      </c>
      <c r="K24" s="23">
        <v>4.05</v>
      </c>
      <c r="L24" s="18">
        <f>SUM(B24:K24)</f>
        <v>36.15</v>
      </c>
    </row>
    <row r="25" spans="1:12" s="9" customFormat="1" ht="15" customHeight="1">
      <c r="A25" s="14" t="s">
        <v>39</v>
      </c>
      <c r="B25" s="24">
        <v>2.7</v>
      </c>
      <c r="C25" s="24">
        <v>4.4</v>
      </c>
      <c r="D25" s="24">
        <v>3.7</v>
      </c>
      <c r="E25" s="23">
        <v>6.4</v>
      </c>
      <c r="F25" s="24">
        <v>2.85</v>
      </c>
      <c r="G25" s="24">
        <v>5.15</v>
      </c>
      <c r="H25" s="24">
        <v>2.85</v>
      </c>
      <c r="I25" s="23">
        <v>7.5</v>
      </c>
      <c r="J25" s="24">
        <v>3.7</v>
      </c>
      <c r="K25" s="23">
        <v>4.4</v>
      </c>
      <c r="L25" s="18">
        <f>SUM(B25:K25)</f>
        <v>43.650000000000006</v>
      </c>
    </row>
    <row r="26" spans="1:12" s="9" customFormat="1" ht="15" customHeight="1">
      <c r="A26" s="14" t="s">
        <v>40</v>
      </c>
      <c r="B26" s="24">
        <v>2.55</v>
      </c>
      <c r="C26" s="25">
        <v>4.35</v>
      </c>
      <c r="D26" s="24">
        <v>3.55</v>
      </c>
      <c r="E26" s="25">
        <v>4.35</v>
      </c>
      <c r="F26" s="24">
        <v>2.7</v>
      </c>
      <c r="G26" s="25">
        <v>5.1</v>
      </c>
      <c r="H26" s="24">
        <v>2.7</v>
      </c>
      <c r="I26" s="25">
        <v>5.45</v>
      </c>
      <c r="J26" s="24">
        <v>3.55</v>
      </c>
      <c r="K26" s="23">
        <v>4.35</v>
      </c>
      <c r="L26" s="18">
        <f>SUM(B26:K26)</f>
        <v>38.65</v>
      </c>
    </row>
    <row r="27" spans="1:12" ht="15">
      <c r="A27" s="14" t="s">
        <v>41</v>
      </c>
      <c r="B27" s="24">
        <v>2.4</v>
      </c>
      <c r="C27" s="24">
        <v>4.3</v>
      </c>
      <c r="D27" s="24">
        <v>3.4</v>
      </c>
      <c r="E27" s="24">
        <v>4.3</v>
      </c>
      <c r="F27" s="24">
        <v>2.55</v>
      </c>
      <c r="G27" s="24">
        <v>5.05</v>
      </c>
      <c r="H27" s="24">
        <v>2.55</v>
      </c>
      <c r="I27" s="24">
        <v>5.4</v>
      </c>
      <c r="J27" s="24">
        <v>3.4</v>
      </c>
      <c r="K27" s="24">
        <v>4.3</v>
      </c>
      <c r="L27" s="18">
        <f>SUM(B27:K27)</f>
        <v>37.65</v>
      </c>
    </row>
    <row r="28" spans="1:12" ht="15">
      <c r="A28" s="14" t="s">
        <v>42</v>
      </c>
      <c r="B28" s="24">
        <v>2.91</v>
      </c>
      <c r="C28" s="24">
        <v>4.41</v>
      </c>
      <c r="D28" s="24">
        <v>3.73</v>
      </c>
      <c r="E28" s="24">
        <v>4.41</v>
      </c>
      <c r="F28" s="24">
        <v>3.67</v>
      </c>
      <c r="G28" s="24">
        <v>5.13</v>
      </c>
      <c r="H28" s="24">
        <v>2.91</v>
      </c>
      <c r="I28" s="24">
        <v>4.41</v>
      </c>
      <c r="J28" s="24">
        <v>3.73</v>
      </c>
      <c r="K28" s="24">
        <v>5.17</v>
      </c>
      <c r="L28" s="18">
        <f>SUM(B28:K28)</f>
        <v>40.480000000000004</v>
      </c>
    </row>
    <row r="31" spans="1:9" ht="12.75" customHeight="1">
      <c r="A31" s="61" t="s">
        <v>122</v>
      </c>
      <c r="B31" s="61"/>
      <c r="C31" s="61"/>
      <c r="D31" s="61"/>
      <c r="E31" s="61"/>
      <c r="F31" s="61"/>
      <c r="G31" s="61"/>
      <c r="H31" s="61"/>
      <c r="I31" s="2"/>
    </row>
    <row r="33" ht="16.5" customHeight="1"/>
    <row r="34" ht="17.25" customHeight="1"/>
    <row r="35" ht="12.75" customHeight="1"/>
    <row r="40" ht="21" customHeight="1"/>
  </sheetData>
  <sheetProtection selectLockedCells="1" selectUnlockedCells="1"/>
  <mergeCells count="3">
    <mergeCell ref="M1:O1"/>
    <mergeCell ref="A3:H3"/>
    <mergeCell ref="A31:H3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zoomScale="85" zoomScaleNormal="85" zoomScalePageLayoutView="0" workbookViewId="0" topLeftCell="A1">
      <selection activeCell="B27" sqref="B27"/>
    </sheetView>
  </sheetViews>
  <sheetFormatPr defaultColWidth="10.75390625" defaultRowHeight="13.5"/>
  <cols>
    <col min="1" max="1" width="54.375" style="0" customWidth="1"/>
  </cols>
  <sheetData>
    <row r="3" spans="1:12" ht="15">
      <c r="A3" s="61" t="s">
        <v>50</v>
      </c>
      <c r="B3" s="61"/>
      <c r="C3" s="61"/>
      <c r="D3" s="61"/>
      <c r="E3" s="61"/>
      <c r="F3" s="61"/>
      <c r="G3" s="61"/>
      <c r="H3" s="61"/>
      <c r="I3" s="2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</row>
    <row r="5" spans="1:12" ht="38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6"/>
      <c r="L5" s="1"/>
    </row>
    <row r="6" spans="1:12" ht="12.75" customHeight="1">
      <c r="A6" s="7" t="s">
        <v>12</v>
      </c>
      <c r="B6" s="21">
        <f>('Нормы времени'!B6*1050)-('Нормы времени'!B6*930)</f>
        <v>282</v>
      </c>
      <c r="C6" s="21">
        <f>'Нормы времени'!C6*1050-'Нормы времени'!C6*930</f>
        <v>427.1999999999998</v>
      </c>
      <c r="D6" s="21">
        <f>'Нормы времени'!D6*1050-'Нормы времени'!D6*930</f>
        <v>527.9999999999995</v>
      </c>
      <c r="E6" s="21">
        <f>'Нормы времени'!E6*1050-'Нормы времени'!E6*930</f>
        <v>578.3999999999996</v>
      </c>
      <c r="F6" s="21">
        <f>'Нормы времени'!F6*1050-'Нормы времени'!F6*930</f>
        <v>829.1999999999998</v>
      </c>
      <c r="G6" s="21">
        <f>'Нормы времени'!G6*1050-'Нормы времени'!G6*930</f>
        <v>456</v>
      </c>
      <c r="H6" s="21">
        <f>'Нормы времени'!H6*1050-'Нормы времени'!H6*930</f>
        <v>679.1999999999998</v>
      </c>
      <c r="I6" s="21">
        <f>'Нормы времени'!I6*1050-'Нормы времени'!I6*930</f>
        <v>427.1999999999998</v>
      </c>
      <c r="J6" s="5">
        <f aca="true" t="shared" si="0" ref="J6:J21">SUM(B6:I6)</f>
        <v>4207.199999999999</v>
      </c>
      <c r="K6" s="6"/>
      <c r="L6" s="9"/>
    </row>
    <row r="7" spans="1:12" ht="12.75" customHeight="1">
      <c r="A7" s="7" t="s">
        <v>13</v>
      </c>
      <c r="B7" s="21">
        <f>('Нормы времени'!B7*1050)-('Нормы времени'!B7*930)</f>
        <v>268.7999999999997</v>
      </c>
      <c r="C7" s="21">
        <f>'Нормы времени'!C7*1050-'Нормы времени'!C7*930</f>
        <v>300</v>
      </c>
      <c r="D7" s="21">
        <f>'Нормы времени'!D7*1050-'Нормы времени'!D7*930</f>
        <v>414</v>
      </c>
      <c r="E7" s="21">
        <f>'Нормы времени'!E7*1050-'Нормы времени'!E7*930</f>
        <v>451.2000000000003</v>
      </c>
      <c r="F7" s="21">
        <f>'Нормы времени'!F7*1050-'Нормы времени'!F7*930</f>
        <v>715.1999999999998</v>
      </c>
      <c r="G7" s="21">
        <f>'Нормы времени'!G7*1050-'Нормы времени'!G7*930</f>
        <v>300</v>
      </c>
      <c r="H7" s="21">
        <f>'Нормы времени'!H7*1050-'Нормы времени'!H7*930</f>
        <v>565.1999999999998</v>
      </c>
      <c r="I7" s="21">
        <f>'Нормы времени'!I7*1050-'Нормы времени'!I7*930</f>
        <v>348</v>
      </c>
      <c r="J7" s="5">
        <f t="shared" si="0"/>
        <v>3362.3999999999996</v>
      </c>
      <c r="K7" s="6"/>
      <c r="L7" s="9"/>
    </row>
    <row r="8" spans="1:12" ht="12.75" customHeight="1">
      <c r="A8" s="7" t="s">
        <v>14</v>
      </c>
      <c r="B8" s="21">
        <f>('Нормы времени'!B8*1050)-('Нормы времени'!B8*930)</f>
        <v>252</v>
      </c>
      <c r="C8" s="21">
        <f>'Нормы времени'!C8*1050-'Нормы времени'!C8*930</f>
        <v>492.00000000000045</v>
      </c>
      <c r="D8" s="21">
        <f>'Нормы времени'!D8*1050-'Нормы времени'!D8*930</f>
        <v>618</v>
      </c>
      <c r="E8" s="21">
        <f>'Нормы времени'!E8*1050-'Нормы времени'!E8*930</f>
        <v>642</v>
      </c>
      <c r="F8" s="21">
        <f>'Нормы времени'!F8*1050-'Нормы времени'!F8*930</f>
        <v>1002</v>
      </c>
      <c r="G8" s="21">
        <f>'Нормы времени'!G8*1050-'Нормы времени'!G8*930</f>
        <v>522.0000000000005</v>
      </c>
      <c r="H8" s="21">
        <f>'Нормы времени'!H8*1050-'Нормы времени'!H8*930</f>
        <v>768</v>
      </c>
      <c r="I8" s="21">
        <f>'Нормы времени'!I8*1050-'Нормы времени'!I8*930</f>
        <v>492.00000000000045</v>
      </c>
      <c r="J8" s="5">
        <f t="shared" si="0"/>
        <v>4788.000000000002</v>
      </c>
      <c r="K8" s="6"/>
      <c r="L8" s="9"/>
    </row>
    <row r="9" spans="1:12" ht="12.75" customHeight="1">
      <c r="A9" s="7" t="s">
        <v>15</v>
      </c>
      <c r="B9" s="21">
        <f>('Нормы времени'!B9*1050)-('Нормы времени'!B9*930)</f>
        <v>268.7999999999997</v>
      </c>
      <c r="C9" s="21">
        <f>'Нормы времени'!C9*1050-'Нормы времени'!C9*930</f>
        <v>378</v>
      </c>
      <c r="D9" s="21">
        <f>'Нормы времени'!D9*1050-'Нормы времени'!D9*930</f>
        <v>536.4000000000005</v>
      </c>
      <c r="E9" s="21">
        <f>'Нормы времени'!E9*1050-'Нормы времени'!E9*930</f>
        <v>529.1999999999998</v>
      </c>
      <c r="F9" s="21">
        <f>'Нормы времени'!F9*1050-'Нормы времени'!F9*930</f>
        <v>933.5999999999995</v>
      </c>
      <c r="G9" s="21">
        <f>'Нормы времени'!G9*1050-'Нормы времени'!G9*930</f>
        <v>378</v>
      </c>
      <c r="H9" s="21">
        <f>'Нормы времени'!H9*1050-'Нормы времени'!H9*930</f>
        <v>687.5999999999995</v>
      </c>
      <c r="I9" s="21">
        <f>'Нормы времени'!I9*1050-'Нормы времени'!I9*930</f>
        <v>426</v>
      </c>
      <c r="J9" s="5">
        <f t="shared" si="0"/>
        <v>4137.5999999999985</v>
      </c>
      <c r="K9" s="6"/>
      <c r="L9" s="9"/>
    </row>
    <row r="10" spans="1:12" ht="12.75" customHeight="1">
      <c r="A10" s="7" t="s">
        <v>16</v>
      </c>
      <c r="B10" s="21">
        <f>('Нормы времени'!B10*1050)-('Нормы времени'!B10*930)</f>
        <v>283.2000000000003</v>
      </c>
      <c r="C10" s="21">
        <f>'Нормы времени'!C10*1050-'Нормы времени'!C10*930</f>
        <v>388.7999999999997</v>
      </c>
      <c r="D10" s="21">
        <f>'Нормы времени'!D10*1050-'Нормы времени'!D10*930</f>
        <v>526.7999999999988</v>
      </c>
      <c r="E10" s="21">
        <f>'Нормы времени'!E10*1050-'Нормы времени'!E10*930</f>
        <v>540</v>
      </c>
      <c r="F10" s="21">
        <f>'Нормы времени'!F10*1050-'Нормы времени'!F10*930</f>
        <v>1139.9999999999982</v>
      </c>
      <c r="G10" s="21">
        <f>'Нормы времени'!G10*1050-'Нормы времени'!G10*930</f>
        <v>388.7999999999997</v>
      </c>
      <c r="H10" s="21">
        <f>'Нормы времени'!H10*1050-'Нормы времени'!H10*930</f>
        <v>677.9999999999991</v>
      </c>
      <c r="I10" s="21">
        <f>'Нормы времени'!I10*1050-'Нормы времени'!I10*930</f>
        <v>676.8000000000002</v>
      </c>
      <c r="J10" s="5">
        <f t="shared" si="0"/>
        <v>4622.399999999996</v>
      </c>
      <c r="K10" s="6"/>
      <c r="L10" s="1"/>
    </row>
    <row r="11" spans="1:12" ht="12.75" customHeight="1">
      <c r="A11" s="7" t="s">
        <v>17</v>
      </c>
      <c r="B11" s="21">
        <f>('Нормы времени'!B11*1050)-('Нормы времени'!B11*930)</f>
        <v>283.2000000000003</v>
      </c>
      <c r="C11" s="21">
        <f>'Нормы времени'!C11*1050-'Нормы времени'!C11*930</f>
        <v>466.7999999999997</v>
      </c>
      <c r="D11" s="21">
        <f>'Нормы времени'!D11*1050-'Нормы времени'!D11*930</f>
        <v>649.1999999999989</v>
      </c>
      <c r="E11" s="21">
        <f>'Нормы времени'!E11*1050-'Нормы времени'!E11*930</f>
        <v>618</v>
      </c>
      <c r="F11" s="21">
        <f>'Нормы времени'!F11*1050-'Нормы времени'!F11*930</f>
        <v>1358.3999999999996</v>
      </c>
      <c r="G11" s="21">
        <f>'Нормы времени'!G11*1050-'Нормы времени'!G11*930</f>
        <v>466.7999999999997</v>
      </c>
      <c r="H11" s="21">
        <f>'Нормы времени'!H11*1050-'Нормы времени'!H11*930</f>
        <v>800.3999999999996</v>
      </c>
      <c r="I11" s="21">
        <f>'Нормы времени'!I11*1050-'Нормы времени'!I11*930</f>
        <v>754.8000000000002</v>
      </c>
      <c r="J11" s="5">
        <f t="shared" si="0"/>
        <v>5397.599999999998</v>
      </c>
      <c r="K11" s="6"/>
      <c r="L11" s="1"/>
    </row>
    <row r="12" spans="1:12" ht="12.75" customHeight="1">
      <c r="A12" s="7" t="s">
        <v>18</v>
      </c>
      <c r="B12" s="21">
        <f>('Нормы времени'!B12*1050)-('Нормы времени'!B12*930)</f>
        <v>283.2000000000003</v>
      </c>
      <c r="C12" s="21">
        <f>'Нормы времени'!C12*1050-'Нормы времени'!C12*930</f>
        <v>388.7999999999997</v>
      </c>
      <c r="D12" s="21">
        <f>'Нормы времени'!D12*1050-'Нормы времени'!D12*930</f>
        <v>526.7999999999988</v>
      </c>
      <c r="E12" s="21">
        <f>'Нормы времени'!E12*1050-'Нормы времени'!E12*930</f>
        <v>540</v>
      </c>
      <c r="F12" s="21">
        <f>'Нормы времени'!F12*1050-'Нормы времени'!F12*930</f>
        <v>1139.9999999999982</v>
      </c>
      <c r="G12" s="21">
        <f>'Нормы времени'!G12*1050-'Нормы времени'!G12*930</f>
        <v>388.7999999999997</v>
      </c>
      <c r="H12" s="21">
        <f>'Нормы времени'!H12*1050-'Нормы времени'!H12*930</f>
        <v>677.9999999999991</v>
      </c>
      <c r="I12" s="21">
        <f>'Нормы времени'!I12*1050-'Нормы времени'!I12*930</f>
        <v>676.8000000000002</v>
      </c>
      <c r="J12" s="5">
        <f t="shared" si="0"/>
        <v>4622.399999999996</v>
      </c>
      <c r="K12" s="6"/>
      <c r="L12" s="1"/>
    </row>
    <row r="13" spans="1:12" ht="12.75" customHeight="1">
      <c r="A13" s="7" t="s">
        <v>19</v>
      </c>
      <c r="B13" s="21">
        <f>('Нормы времени'!B13*1050)-('Нормы времени'!B13*930)</f>
        <v>283.2000000000003</v>
      </c>
      <c r="C13" s="21">
        <f>'Нормы времени'!C13*1050-'Нормы времени'!C13*930</f>
        <v>466.7999999999997</v>
      </c>
      <c r="D13" s="21">
        <f>'Нормы времени'!D13*1050-'Нормы времени'!D13*930</f>
        <v>649.1999999999989</v>
      </c>
      <c r="E13" s="21">
        <f>'Нормы времени'!E13*1050-'Нормы времени'!E13*930</f>
        <v>618</v>
      </c>
      <c r="F13" s="21">
        <f>'Нормы времени'!F13*1050-'Нормы времени'!F13*930</f>
        <v>1358.3999999999996</v>
      </c>
      <c r="G13" s="21">
        <f>'Нормы времени'!G13*1050-'Нормы времени'!G13*930</f>
        <v>466.7999999999997</v>
      </c>
      <c r="H13" s="21">
        <f>'Нормы времени'!H13*1050-'Нормы времени'!H13*930</f>
        <v>800.3999999999996</v>
      </c>
      <c r="I13" s="21">
        <f>'Нормы времени'!I13*1050-'Нормы времени'!I13*930</f>
        <v>754.8000000000002</v>
      </c>
      <c r="J13" s="5">
        <f t="shared" si="0"/>
        <v>5397.599999999998</v>
      </c>
      <c r="K13" s="6"/>
      <c r="L13" s="1"/>
    </row>
    <row r="14" spans="1:12" ht="12.75" customHeight="1">
      <c r="A14" s="7" t="s">
        <v>20</v>
      </c>
      <c r="B14" s="21">
        <f>('Нормы времени'!B14*1050)-('Нормы времени'!B14*930)</f>
        <v>282</v>
      </c>
      <c r="C14" s="21">
        <f>'Нормы времени'!C14*1050-'Нормы времени'!C14*930</f>
        <v>286.7999999999997</v>
      </c>
      <c r="D14" s="21">
        <f>'Нормы времени'!D14*1050-'Нормы времени'!D14*930</f>
        <v>379.1999999999998</v>
      </c>
      <c r="E14" s="21">
        <f>'Нормы времени'!E14*1050-'Нормы времени'!E14*930</f>
        <v>438</v>
      </c>
      <c r="F14" s="21">
        <f>'Нормы времени'!F14*1050-'Нормы времени'!F14*930</f>
        <v>823.1999999999998</v>
      </c>
      <c r="G14" s="21">
        <f>'Нормы времени'!G14*1050-'Нормы времени'!G14*930</f>
        <v>315.5999999999999</v>
      </c>
      <c r="H14" s="21">
        <f>'Нормы времени'!H14*1050-'Нормы времени'!H14*930</f>
        <v>530.3999999999996</v>
      </c>
      <c r="I14" s="21">
        <f>'Нормы времени'!I14*1050-'Нормы времени'!I14*930</f>
        <v>286.7999999999997</v>
      </c>
      <c r="J14" s="5">
        <f t="shared" si="0"/>
        <v>3341.9999999999986</v>
      </c>
      <c r="K14" s="6"/>
      <c r="L14" s="1"/>
    </row>
    <row r="15" spans="1:12" ht="12.75" customHeight="1">
      <c r="A15" s="7" t="s">
        <v>21</v>
      </c>
      <c r="B15" s="21">
        <f>('Нормы времени'!B15*1050)-('Нормы времени'!B15*930)</f>
        <v>202.79999999999995</v>
      </c>
      <c r="C15" s="21">
        <f>'Нормы времени'!C15*1050-'Нормы времени'!C15*930</f>
        <v>294</v>
      </c>
      <c r="D15" s="21">
        <f>'Нормы времени'!D15*1050-'Нормы времени'!D15*930</f>
        <v>396</v>
      </c>
      <c r="E15" s="21">
        <f>'Нормы времени'!E15*1050-'Нормы времени'!E15*930</f>
        <v>445.1999999999998</v>
      </c>
      <c r="F15" s="21">
        <f>'Нормы времени'!F15*1050-'Нормы времени'!F15*930</f>
        <v>697.2000000000007</v>
      </c>
      <c r="G15" s="21">
        <f>'Нормы времени'!G15*1050-'Нормы времени'!G15*930</f>
        <v>294</v>
      </c>
      <c r="H15" s="21">
        <f>'Нормы времени'!H15*1050-'Нормы времени'!H15*930</f>
        <v>547.1999999999989</v>
      </c>
      <c r="I15" s="21">
        <f>'Нормы времени'!I15*1050-'Нормы времени'!I15*930</f>
        <v>342</v>
      </c>
      <c r="J15" s="5">
        <f t="shared" si="0"/>
        <v>3218.3999999999996</v>
      </c>
      <c r="K15" s="6"/>
      <c r="L15" s="1"/>
    </row>
    <row r="16" spans="1:12" ht="12.75" customHeight="1">
      <c r="A16" s="7" t="s">
        <v>22</v>
      </c>
      <c r="B16" s="21">
        <f>('Нормы времени'!B16*1050)-('Нормы времени'!B16*930)</f>
        <v>282</v>
      </c>
      <c r="C16" s="21">
        <f>'Нормы времени'!C16*1050-'Нормы времени'!C16*930</f>
        <v>492.00000000000045</v>
      </c>
      <c r="D16" s="21">
        <f>'Нормы времени'!D16*1050-'Нормы времени'!D16*930</f>
        <v>648</v>
      </c>
      <c r="E16" s="21">
        <f>'Нормы времени'!E16*1050-'Нормы времени'!E16*930</f>
        <v>642</v>
      </c>
      <c r="F16" s="21">
        <f>'Нормы времени'!F16*1050-'Нормы времени'!F16*930</f>
        <v>1038</v>
      </c>
      <c r="G16" s="21">
        <f>'Нормы времени'!G16*1050-'Нормы времени'!G16*930</f>
        <v>522.0000000000005</v>
      </c>
      <c r="H16" s="21">
        <f>'Нормы времени'!H16*1050-'Нормы времени'!H16*930</f>
        <v>804</v>
      </c>
      <c r="I16" s="21">
        <f>'Нормы времени'!I16*1050-'Нормы времени'!I16*930</f>
        <v>492.00000000000045</v>
      </c>
      <c r="J16" s="5">
        <f t="shared" si="0"/>
        <v>4920.000000000002</v>
      </c>
      <c r="K16" s="6"/>
      <c r="L16" s="1"/>
    </row>
    <row r="17" spans="1:12" ht="12.75" customHeight="1">
      <c r="A17" s="7" t="s">
        <v>23</v>
      </c>
      <c r="B17" s="21">
        <f>('Нормы времени'!B17*1050)-('Нормы времени'!B17*930)</f>
        <v>202.79999999999995</v>
      </c>
      <c r="C17" s="21">
        <f>'Нормы времени'!C17*1050-'Нормы времени'!C17*930</f>
        <v>301.2000000000003</v>
      </c>
      <c r="D17" s="21">
        <f>'Нормы времени'!D17*1050-'Нормы времени'!D17*930</f>
        <v>432</v>
      </c>
      <c r="E17" s="21">
        <f>'Нормы времени'!E17*1050-'Нормы времени'!E17*930</f>
        <v>452.4000000000001</v>
      </c>
      <c r="F17" s="21">
        <f>'Нормы времени'!F17*1050-'Нормы времени'!F17*930</f>
        <v>822</v>
      </c>
      <c r="G17" s="21">
        <f>'Нормы времени'!G17*1050-'Нормы времени'!G17*930</f>
        <v>301.2000000000003</v>
      </c>
      <c r="H17" s="21">
        <f>'Нормы времени'!H17*1050-'Нормы времени'!H17*930</f>
        <v>583.1999999999989</v>
      </c>
      <c r="I17" s="21">
        <f>'Нормы времени'!I17*1050-'Нормы времени'!I17*930</f>
        <v>349.1999999999998</v>
      </c>
      <c r="J17" s="5">
        <f t="shared" si="0"/>
        <v>3443.9999999999995</v>
      </c>
      <c r="K17" s="6"/>
      <c r="L17" s="1"/>
    </row>
    <row r="18" spans="1:12" ht="12.75" customHeight="1">
      <c r="A18" s="7" t="s">
        <v>24</v>
      </c>
      <c r="B18" s="10"/>
      <c r="C18" s="21">
        <f>'Нормы времени'!C18*1050-'Нормы времени'!C18*930</f>
        <v>284.4000000000001</v>
      </c>
      <c r="D18" s="21">
        <f>'Нормы времени'!D18*1050-'Нормы времени'!D18*930</f>
        <v>389.99999999999955</v>
      </c>
      <c r="E18" s="21">
        <f>'Нормы времени'!E18*1050-'Нормы времени'!E18*930</f>
        <v>435.5999999999999</v>
      </c>
      <c r="F18" s="21">
        <f>'Нормы времени'!F18*1050-'Нормы времени'!F18*930</f>
        <v>647.9999999999991</v>
      </c>
      <c r="G18" s="21">
        <f>'Нормы времени'!G18*1050-'Нормы времени'!G18*930</f>
        <v>284.4000000000001</v>
      </c>
      <c r="H18" s="21">
        <f>'Нормы времени'!H18*1050-'Нормы времени'!H18*930</f>
        <v>541.1999999999998</v>
      </c>
      <c r="I18" s="21">
        <f>'Нормы времени'!I18*1050-'Нормы времени'!I18*930</f>
        <v>284.4000000000001</v>
      </c>
      <c r="J18" s="5">
        <f t="shared" si="0"/>
        <v>2867.9999999999986</v>
      </c>
      <c r="K18" s="6"/>
      <c r="L18" s="1"/>
    </row>
    <row r="19" spans="1:12" ht="12.75" customHeight="1">
      <c r="A19" s="7" t="s">
        <v>25</v>
      </c>
      <c r="B19" s="10"/>
      <c r="C19" s="21">
        <f>'Нормы времени'!C19*1050-'Нормы времени'!C19*930</f>
        <v>362.4000000000001</v>
      </c>
      <c r="D19" s="21">
        <f>'Нормы времени'!D19*1050-'Нормы времени'!D19*930</f>
        <v>512.3999999999992</v>
      </c>
      <c r="E19" s="21">
        <f>'Нормы времени'!E19*1050-'Нормы времени'!E19*930</f>
        <v>513.5999999999999</v>
      </c>
      <c r="F19" s="21">
        <f>'Нормы времени'!F19*1050-'Нормы времени'!F19*930</f>
        <v>866.3999999999996</v>
      </c>
      <c r="G19" s="21">
        <f>'Нормы времени'!G19*1050-'Нормы времени'!G19*930</f>
        <v>362.4000000000001</v>
      </c>
      <c r="H19" s="21">
        <f>'Нормы времени'!H19*1050-'Нормы времени'!H19*930</f>
        <v>663.5999999999995</v>
      </c>
      <c r="I19" s="21">
        <f>'Нормы времени'!I19*1050-'Нормы времени'!I19*930</f>
        <v>362.4000000000001</v>
      </c>
      <c r="J19" s="5">
        <f t="shared" si="0"/>
        <v>3643.1999999999985</v>
      </c>
      <c r="K19" s="6"/>
      <c r="L19" s="1"/>
    </row>
    <row r="20" spans="1:12" ht="12.75" customHeight="1">
      <c r="A20" s="7" t="s">
        <v>26</v>
      </c>
      <c r="B20" s="10"/>
      <c r="C20" s="21">
        <f>'Нормы времени'!C20*1050-'Нормы времени'!C20*930</f>
        <v>278.4000000000001</v>
      </c>
      <c r="D20" s="21">
        <f>'Нормы времени'!D20*1050-'Нормы времени'!D20*930</f>
        <v>372</v>
      </c>
      <c r="E20" s="21">
        <f>'Нормы времени'!E20*1050-'Нормы времени'!E20*930</f>
        <v>429.5999999999999</v>
      </c>
      <c r="F20" s="21">
        <f>'Нормы времени'!F20*1050-'Нормы времени'!F20*930</f>
        <v>630</v>
      </c>
      <c r="G20" s="21">
        <f>'Нормы времени'!G20*1050-'Нормы времени'!G20*930</f>
        <v>278.4000000000001</v>
      </c>
      <c r="H20" s="21">
        <f>'Нормы времени'!H20*1050-'Нормы времени'!H20*930</f>
        <v>523.1999999999989</v>
      </c>
      <c r="I20" s="21">
        <f>'Нормы времени'!I20*1050-'Нормы времени'!I20*930</f>
        <v>278.4000000000001</v>
      </c>
      <c r="J20" s="5">
        <f t="shared" si="0"/>
        <v>2789.999999999999</v>
      </c>
      <c r="K20" s="6"/>
      <c r="L20" s="1"/>
    </row>
    <row r="21" spans="1:12" ht="12.75" customHeight="1">
      <c r="A21" s="7" t="s">
        <v>27</v>
      </c>
      <c r="B21" s="10"/>
      <c r="C21" s="21">
        <f>'Нормы времени'!C21*1050-'Нормы времени'!C21*930</f>
        <v>285.5999999999999</v>
      </c>
      <c r="D21" s="21">
        <f>'Нормы времени'!D21*1050-'Нормы времени'!D21*930</f>
        <v>408</v>
      </c>
      <c r="E21" s="21">
        <f>'Нормы времени'!E21*1050-'Нормы времени'!E21*930</f>
        <v>436.7999999999997</v>
      </c>
      <c r="F21" s="21">
        <f>'Нормы времени'!F21*1050-'Нормы времени'!F21*930</f>
        <v>754.8000000000002</v>
      </c>
      <c r="G21" s="21">
        <f>'Нормы времени'!G21*1050-'Нормы времени'!G21*930</f>
        <v>285.5999999999999</v>
      </c>
      <c r="H21" s="21">
        <f>'Нормы времени'!H21*1050-'Нормы времени'!H21*930</f>
        <v>559.1999999999989</v>
      </c>
      <c r="I21" s="21">
        <f>'Нормы времени'!I21*1050-'Нормы времени'!I21*930</f>
        <v>285.5999999999999</v>
      </c>
      <c r="J21" s="5">
        <f t="shared" si="0"/>
        <v>3015.5999999999985</v>
      </c>
      <c r="K21" s="6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8.25">
      <c r="A23" s="12" t="s">
        <v>2</v>
      </c>
      <c r="B23" s="4" t="s">
        <v>28</v>
      </c>
      <c r="C23" s="4" t="s">
        <v>29</v>
      </c>
      <c r="D23" s="4" t="s">
        <v>7</v>
      </c>
      <c r="E23" s="4" t="s">
        <v>30</v>
      </c>
      <c r="F23" s="4" t="s">
        <v>31</v>
      </c>
      <c r="G23" s="4" t="s">
        <v>32</v>
      </c>
      <c r="H23" s="4" t="s">
        <v>33</v>
      </c>
      <c r="I23" s="4" t="s">
        <v>34</v>
      </c>
      <c r="J23" s="4" t="s">
        <v>35</v>
      </c>
      <c r="K23" s="13" t="s">
        <v>36</v>
      </c>
      <c r="L23" s="5" t="s">
        <v>37</v>
      </c>
    </row>
    <row r="24" spans="1:12" ht="12.75" customHeight="1">
      <c r="A24" s="14" t="s">
        <v>38</v>
      </c>
      <c r="B24" s="24">
        <f>'Нормы времени'!B24*1050-'Нормы времени'!B24*930</f>
        <v>282</v>
      </c>
      <c r="C24" s="25">
        <f>'Нормы времени'!C24*1050-'Нормы времени'!C24*930</f>
        <v>486</v>
      </c>
      <c r="D24" s="25">
        <f>'Нормы времени'!D24*1050-'Нормы времени'!D24*930</f>
        <v>402</v>
      </c>
      <c r="E24" s="25">
        <f>'Нормы времени'!E24*1050-'Нормы времени'!E24*930</f>
        <v>486</v>
      </c>
      <c r="F24" s="25">
        <f>'Нормы времени'!F24*1050-'Нормы времени'!F24*930</f>
        <v>300</v>
      </c>
      <c r="G24" s="25">
        <f>'Нормы времени'!G24*1050-'Нормы времени'!G24*930</f>
        <v>576</v>
      </c>
      <c r="H24" s="25">
        <f>'Нормы времени'!H24*1050-'Нормы времени'!H24*930</f>
        <v>300</v>
      </c>
      <c r="I24" s="25">
        <f>'Нормы времени'!I24*1050-'Нормы времени'!I24*930</f>
        <v>618</v>
      </c>
      <c r="J24" s="25">
        <f>'Нормы времени'!J24*1050-'Нормы времени'!J24*930</f>
        <v>402</v>
      </c>
      <c r="K24" s="25">
        <f>'Нормы времени'!K24*1050-'Нормы времени'!K24*930</f>
        <v>486</v>
      </c>
      <c r="L24" s="18">
        <f>SUM(B24:K24)</f>
        <v>4338</v>
      </c>
    </row>
    <row r="25" spans="1:12" ht="12.75" customHeight="1">
      <c r="A25" s="14" t="s">
        <v>39</v>
      </c>
      <c r="B25" s="24">
        <f>'Нормы времени'!B25*1050-'Нормы времени'!B25*930</f>
        <v>324</v>
      </c>
      <c r="C25" s="25">
        <f>'Нормы времени'!C25*1050-'Нормы времени'!C25*930</f>
        <v>527.9999999999995</v>
      </c>
      <c r="D25" s="25">
        <f>'Нормы времени'!D25*1050-'Нормы времени'!D25*930</f>
        <v>444</v>
      </c>
      <c r="E25" s="25">
        <f>'Нормы времени'!E25*1050-'Нормы времени'!E25*930</f>
        <v>768</v>
      </c>
      <c r="F25" s="25">
        <f>'Нормы времени'!F25*1050-'Нормы времени'!F25*930</f>
        <v>342</v>
      </c>
      <c r="G25" s="25">
        <f>'Нормы времени'!G25*1050-'Нормы времени'!G25*930</f>
        <v>618</v>
      </c>
      <c r="H25" s="25">
        <f>'Нормы времени'!H25*1050-'Нормы времени'!H25*930</f>
        <v>342</v>
      </c>
      <c r="I25" s="25">
        <f>'Нормы времени'!I25*1050-'Нормы времени'!I25*930</f>
        <v>900</v>
      </c>
      <c r="J25" s="25">
        <f>'Нормы времени'!J25*1050-'Нормы времени'!J25*930</f>
        <v>444</v>
      </c>
      <c r="K25" s="25">
        <f>'Нормы времени'!K25*1050-'Нормы времени'!K25*930</f>
        <v>527.9999999999995</v>
      </c>
      <c r="L25" s="18">
        <f>SUM(B25:K25)</f>
        <v>5238</v>
      </c>
    </row>
    <row r="26" spans="1:12" ht="12.75" customHeight="1">
      <c r="A26" s="14" t="s">
        <v>40</v>
      </c>
      <c r="B26" s="24">
        <f>'Нормы времени'!B26*1050-'Нормы времени'!B26*930</f>
        <v>306</v>
      </c>
      <c r="C26" s="25">
        <f>'Нормы времени'!C26*1050-'Нормы времени'!C26*930</f>
        <v>522.0000000000005</v>
      </c>
      <c r="D26" s="25">
        <f>'Нормы времени'!D26*1050-'Нормы времени'!D26*930</f>
        <v>426</v>
      </c>
      <c r="E26" s="25">
        <f>'Нормы времени'!E26*1050-'Нормы времени'!E26*930</f>
        <v>522.0000000000005</v>
      </c>
      <c r="F26" s="25">
        <f>'Нормы времени'!F26*1050-'Нормы времени'!F26*930</f>
        <v>324</v>
      </c>
      <c r="G26" s="25">
        <f>'Нормы времени'!G26*1050-'Нормы времени'!G26*930</f>
        <v>612</v>
      </c>
      <c r="H26" s="25">
        <f>'Нормы времени'!H26*1050-'Нормы времени'!H26*930</f>
        <v>324</v>
      </c>
      <c r="I26" s="25">
        <f>'Нормы времени'!I26*1050-'Нормы времени'!I26*930</f>
        <v>654</v>
      </c>
      <c r="J26" s="25">
        <f>'Нормы времени'!J26*1050-'Нормы времени'!J26*930</f>
        <v>426</v>
      </c>
      <c r="K26" s="25">
        <f>'Нормы времени'!K26*1050-'Нормы времени'!K26*930</f>
        <v>522.0000000000005</v>
      </c>
      <c r="L26" s="18">
        <f>SUM(B26:K26)</f>
        <v>4638.000000000002</v>
      </c>
    </row>
    <row r="27" spans="1:12" ht="12.75" customHeight="1">
      <c r="A27" s="14" t="s">
        <v>41</v>
      </c>
      <c r="B27" s="24">
        <f>'Нормы времени'!B27*1050-'Нормы времени'!B27*930</f>
        <v>288</v>
      </c>
      <c r="C27" s="25">
        <f>'Нормы времени'!C27*1050-'Нормы времени'!C27*930</f>
        <v>516</v>
      </c>
      <c r="D27" s="25">
        <f>'Нормы времени'!D27*1050-'Нормы времени'!D27*930</f>
        <v>408</v>
      </c>
      <c r="E27" s="25">
        <f>'Нормы времени'!E27*1050-'Нормы времени'!E27*930</f>
        <v>516</v>
      </c>
      <c r="F27" s="25">
        <f>'Нормы времени'!F27*1050-'Нормы времени'!F27*930</f>
        <v>306</v>
      </c>
      <c r="G27" s="25">
        <f>'Нормы времени'!G27*1050-'Нормы времени'!G27*930</f>
        <v>606</v>
      </c>
      <c r="H27" s="25">
        <f>'Нормы времени'!H27*1050-'Нормы времени'!H27*930</f>
        <v>306</v>
      </c>
      <c r="I27" s="25">
        <f>'Нормы времени'!I27*1050-'Нормы времени'!I27*930</f>
        <v>648</v>
      </c>
      <c r="J27" s="25">
        <f>'Нормы времени'!J27*1050-'Нормы времени'!J27*930</f>
        <v>408</v>
      </c>
      <c r="K27" s="25">
        <f>'Нормы времени'!K27*1050-'Нормы времени'!K27*930</f>
        <v>516</v>
      </c>
      <c r="L27" s="18">
        <f>SUM(B27:K27)</f>
        <v>4518</v>
      </c>
    </row>
  </sheetData>
  <sheetProtection selectLockedCells="1" selectUnlockedCells="1"/>
  <mergeCells count="1">
    <mergeCell ref="A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8"/>
  <sheetViews>
    <sheetView zoomScale="85" zoomScaleNormal="85" zoomScalePageLayoutView="0" workbookViewId="0" topLeftCell="A4">
      <selection activeCell="B7" sqref="B7"/>
    </sheetView>
  </sheetViews>
  <sheetFormatPr defaultColWidth="10.75390625" defaultRowHeight="13.5"/>
  <cols>
    <col min="1" max="1" width="54.375" style="0" customWidth="1"/>
  </cols>
  <sheetData>
    <row r="3" spans="1:12" ht="15">
      <c r="A3" s="61" t="s">
        <v>49</v>
      </c>
      <c r="B3" s="61"/>
      <c r="C3" s="61"/>
      <c r="D3" s="61"/>
      <c r="E3" s="61"/>
      <c r="F3" s="61"/>
      <c r="G3" s="61"/>
      <c r="H3" s="61"/>
      <c r="I3" s="2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</row>
    <row r="5" spans="1:12" ht="38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6"/>
      <c r="L5" s="1"/>
    </row>
    <row r="6" spans="1:12" ht="12.75" customHeight="1">
      <c r="A6" s="7" t="s">
        <v>12</v>
      </c>
      <c r="B6" s="21">
        <f>'Нормы времени'!B6*1100</f>
        <v>2585</v>
      </c>
      <c r="C6" s="21">
        <f>'Нормы времени'!C6*1100</f>
        <v>3916</v>
      </c>
      <c r="D6" s="21">
        <f>'Нормы времени'!D6*1100</f>
        <v>4840</v>
      </c>
      <c r="E6" s="21">
        <f>'Нормы времени'!E6*1100</f>
        <v>5302</v>
      </c>
      <c r="F6" s="21">
        <f>'Нормы времени'!F6*1100</f>
        <v>7601</v>
      </c>
      <c r="G6" s="21">
        <f>'Нормы времени'!G6*1100</f>
        <v>4180</v>
      </c>
      <c r="H6" s="21">
        <f>'Нормы времени'!H6*1100</f>
        <v>6226</v>
      </c>
      <c r="I6" s="21">
        <f>'Нормы времени'!I6*1100</f>
        <v>3916</v>
      </c>
      <c r="J6" s="5">
        <f aca="true" t="shared" si="0" ref="J6:J21">SUM(B6:I6)</f>
        <v>38566</v>
      </c>
      <c r="K6" s="6"/>
      <c r="L6" s="9"/>
    </row>
    <row r="7" spans="1:12" ht="12.75" customHeight="1">
      <c r="A7" s="7" t="s">
        <v>13</v>
      </c>
      <c r="B7" s="21">
        <f>'Нормы времени'!B7*1100</f>
        <v>2464.0000000000005</v>
      </c>
      <c r="C7" s="21">
        <f>'Нормы времени'!C7*1100</f>
        <v>2750</v>
      </c>
      <c r="D7" s="21">
        <f>'Нормы времени'!D7*1100</f>
        <v>3795</v>
      </c>
      <c r="E7" s="21">
        <f>'Нормы времени'!E7*1100</f>
        <v>4136</v>
      </c>
      <c r="F7" s="21">
        <f>'Нормы времени'!F7*1100</f>
        <v>6555.999999999992</v>
      </c>
      <c r="G7" s="21">
        <f>'Нормы времени'!G7*1100</f>
        <v>2750</v>
      </c>
      <c r="H7" s="21">
        <f>'Нормы времени'!H7*1100</f>
        <v>5180.999999999993</v>
      </c>
      <c r="I7" s="21">
        <f>'Нормы времени'!I7*1100</f>
        <v>3190</v>
      </c>
      <c r="J7" s="5">
        <f t="shared" si="0"/>
        <v>30821.999999999985</v>
      </c>
      <c r="K7" s="6"/>
      <c r="L7" s="9"/>
    </row>
    <row r="8" spans="1:12" ht="12.75" customHeight="1">
      <c r="A8" s="7" t="s">
        <v>14</v>
      </c>
      <c r="B8" s="21">
        <f>'Нормы времени'!B8*1100</f>
        <v>2310</v>
      </c>
      <c r="C8" s="21">
        <f>'Нормы времени'!C8*1100</f>
        <v>4510</v>
      </c>
      <c r="D8" s="21">
        <f>'Нормы времени'!D8*1100</f>
        <v>5665</v>
      </c>
      <c r="E8" s="21">
        <f>'Нормы времени'!E8*1100</f>
        <v>5885</v>
      </c>
      <c r="F8" s="21">
        <f>'Нормы времени'!F8*1100</f>
        <v>9185</v>
      </c>
      <c r="G8" s="21">
        <f>'Нормы времени'!G8*1100</f>
        <v>4785</v>
      </c>
      <c r="H8" s="21">
        <f>'Нормы времени'!H8*1100</f>
        <v>7040</v>
      </c>
      <c r="I8" s="21">
        <f>'Нормы времени'!I8*1100</f>
        <v>4510</v>
      </c>
      <c r="J8" s="5">
        <f t="shared" si="0"/>
        <v>43890</v>
      </c>
      <c r="K8" s="6"/>
      <c r="L8" s="9"/>
    </row>
    <row r="9" spans="1:12" ht="12.75" customHeight="1">
      <c r="A9" s="7" t="s">
        <v>15</v>
      </c>
      <c r="B9" s="21">
        <f>'Нормы времени'!B9*1100</f>
        <v>2464.0000000000005</v>
      </c>
      <c r="C9" s="21">
        <f>'Нормы времени'!C9*1100</f>
        <v>3465</v>
      </c>
      <c r="D9" s="21">
        <f>'Нормы времени'!D9*1100</f>
        <v>4917</v>
      </c>
      <c r="E9" s="21">
        <f>'Нормы времени'!E9*1100</f>
        <v>4851</v>
      </c>
      <c r="F9" s="21">
        <f>'Нормы времени'!F9*1100</f>
        <v>8557.999999999993</v>
      </c>
      <c r="G9" s="21">
        <f>'Нормы времени'!G9*1100</f>
        <v>3465</v>
      </c>
      <c r="H9" s="21">
        <f>'Нормы времени'!H9*1100</f>
        <v>6302.999999999994</v>
      </c>
      <c r="I9" s="21">
        <f>'Нормы времени'!I9*1100</f>
        <v>3905</v>
      </c>
      <c r="J9" s="5">
        <f t="shared" si="0"/>
        <v>37927.999999999985</v>
      </c>
      <c r="K9" s="6"/>
      <c r="L9" s="9"/>
    </row>
    <row r="10" spans="1:12" ht="12.75" customHeight="1">
      <c r="A10" s="7" t="s">
        <v>16</v>
      </c>
      <c r="B10" s="21">
        <f>'Нормы времени'!B10*1100</f>
        <v>2596</v>
      </c>
      <c r="C10" s="21">
        <f>'Нормы времени'!C10*1100</f>
        <v>3564.0000000000005</v>
      </c>
      <c r="D10" s="21">
        <f>'Нормы времени'!D10*1100</f>
        <v>4828.999999999993</v>
      </c>
      <c r="E10" s="21">
        <f>'Нормы времени'!E10*1100</f>
        <v>4950</v>
      </c>
      <c r="F10" s="21">
        <f>'Нормы времени'!F10*1100</f>
        <v>10449.999999999989</v>
      </c>
      <c r="G10" s="21">
        <f>'Нормы времени'!G10*1100</f>
        <v>3564.0000000000005</v>
      </c>
      <c r="H10" s="21">
        <f>'Нормы времени'!H10*1100</f>
        <v>6214.999999999993</v>
      </c>
      <c r="I10" s="21">
        <f>'Нормы времени'!I10*1100</f>
        <v>6204</v>
      </c>
      <c r="J10" s="5">
        <f t="shared" si="0"/>
        <v>42371.99999999997</v>
      </c>
      <c r="K10" s="6"/>
      <c r="L10" s="1"/>
    </row>
    <row r="11" spans="1:12" ht="12.75" customHeight="1">
      <c r="A11" s="7" t="s">
        <v>17</v>
      </c>
      <c r="B11" s="21">
        <f>'Нормы времени'!B11*1100</f>
        <v>2596</v>
      </c>
      <c r="C11" s="21">
        <f>'Нормы времени'!C11*1100</f>
        <v>4279</v>
      </c>
      <c r="D11" s="21">
        <f>'Нормы времени'!D11*1100</f>
        <v>5950.999999999994</v>
      </c>
      <c r="E11" s="21">
        <f>'Нормы времени'!E11*1100</f>
        <v>5665</v>
      </c>
      <c r="F11" s="21">
        <f>'Нормы времени'!F11*1100</f>
        <v>12452</v>
      </c>
      <c r="G11" s="21">
        <f>'Нормы времени'!G11*1100</f>
        <v>4279</v>
      </c>
      <c r="H11" s="21">
        <f>'Нормы времени'!H11*1100</f>
        <v>7336.999999999993</v>
      </c>
      <c r="I11" s="21">
        <f>'Нормы времени'!I11*1100</f>
        <v>6919</v>
      </c>
      <c r="J11" s="5">
        <f t="shared" si="0"/>
        <v>49477.999999999985</v>
      </c>
      <c r="K11" s="6"/>
      <c r="L11" s="1"/>
    </row>
    <row r="12" spans="1:12" ht="12.75" customHeight="1">
      <c r="A12" s="7" t="s">
        <v>18</v>
      </c>
      <c r="B12" s="21">
        <f>'Нормы времени'!B12*1100</f>
        <v>2596</v>
      </c>
      <c r="C12" s="21">
        <f>'Нормы времени'!C12*1100</f>
        <v>3564.0000000000005</v>
      </c>
      <c r="D12" s="21">
        <f>'Нормы времени'!D12*1100</f>
        <v>4828.999999999993</v>
      </c>
      <c r="E12" s="21">
        <f>'Нормы времени'!E12*1100</f>
        <v>4950</v>
      </c>
      <c r="F12" s="21">
        <f>'Нормы времени'!F12*1100</f>
        <v>10449.999999999989</v>
      </c>
      <c r="G12" s="21">
        <f>'Нормы времени'!G12*1100</f>
        <v>3564.0000000000005</v>
      </c>
      <c r="H12" s="21">
        <f>'Нормы времени'!H12*1100</f>
        <v>6214.999999999993</v>
      </c>
      <c r="I12" s="21">
        <f>'Нормы времени'!I12*1100</f>
        <v>6204</v>
      </c>
      <c r="J12" s="5">
        <f t="shared" si="0"/>
        <v>42371.99999999997</v>
      </c>
      <c r="K12" s="6"/>
      <c r="L12" s="1"/>
    </row>
    <row r="13" spans="1:12" ht="12.75" customHeight="1">
      <c r="A13" s="7" t="s">
        <v>19</v>
      </c>
      <c r="B13" s="21">
        <f>'Нормы времени'!B13*1100</f>
        <v>2596</v>
      </c>
      <c r="C13" s="21">
        <f>'Нормы времени'!C13*1100</f>
        <v>4279</v>
      </c>
      <c r="D13" s="21">
        <f>'Нормы времени'!D13*1100</f>
        <v>5950.999999999994</v>
      </c>
      <c r="E13" s="21">
        <f>'Нормы времени'!E13*1100</f>
        <v>5665</v>
      </c>
      <c r="F13" s="21">
        <f>'Нормы времени'!F13*1100</f>
        <v>12452</v>
      </c>
      <c r="G13" s="21">
        <f>'Нормы времени'!G13*1100</f>
        <v>4279</v>
      </c>
      <c r="H13" s="21">
        <f>'Нормы времени'!H13*1100</f>
        <v>7336.999999999993</v>
      </c>
      <c r="I13" s="21">
        <f>'Нормы времени'!I13*1100</f>
        <v>6919</v>
      </c>
      <c r="J13" s="5">
        <f t="shared" si="0"/>
        <v>49477.999999999985</v>
      </c>
      <c r="K13" s="6"/>
      <c r="L13" s="1"/>
    </row>
    <row r="14" spans="1:12" ht="12.75" customHeight="1">
      <c r="A14" s="7" t="s">
        <v>20</v>
      </c>
      <c r="B14" s="21">
        <f>'Нормы времени'!B14*1100</f>
        <v>2585</v>
      </c>
      <c r="C14" s="21">
        <f>'Нормы времени'!C14*1100</f>
        <v>2629</v>
      </c>
      <c r="D14" s="21">
        <f>'Нормы времени'!D14*1100</f>
        <v>3476</v>
      </c>
      <c r="E14" s="21">
        <f>'Нормы времени'!E14*1100</f>
        <v>4015</v>
      </c>
      <c r="F14" s="21">
        <f>'Нормы времени'!F14*1100</f>
        <v>7546</v>
      </c>
      <c r="G14" s="21">
        <f>'Нормы времени'!G14*1100</f>
        <v>2893</v>
      </c>
      <c r="H14" s="21">
        <f>'Нормы времени'!H14*1100</f>
        <v>4862</v>
      </c>
      <c r="I14" s="21">
        <f>'Нормы времени'!I14*1100</f>
        <v>2629</v>
      </c>
      <c r="J14" s="5">
        <f t="shared" si="0"/>
        <v>30635</v>
      </c>
      <c r="K14" s="6"/>
      <c r="L14" s="1"/>
    </row>
    <row r="15" spans="1:12" ht="12.75" customHeight="1">
      <c r="A15" s="7" t="s">
        <v>21</v>
      </c>
      <c r="B15" s="21">
        <f>'Нормы времени'!B15*1100</f>
        <v>1859</v>
      </c>
      <c r="C15" s="21">
        <f>'Нормы времени'!C15*1100</f>
        <v>2695</v>
      </c>
      <c r="D15" s="21">
        <f>'Нормы времени'!D15*1100</f>
        <v>3630</v>
      </c>
      <c r="E15" s="21">
        <f>'Нормы времени'!E15*1100</f>
        <v>4081</v>
      </c>
      <c r="F15" s="21">
        <f>'Нормы времени'!F15*1100</f>
        <v>6391</v>
      </c>
      <c r="G15" s="21">
        <f>'Нормы времени'!G15*1100</f>
        <v>2695</v>
      </c>
      <c r="H15" s="21">
        <f>'Нормы времени'!H15*1100</f>
        <v>5015.999999999994</v>
      </c>
      <c r="I15" s="21">
        <f>'Нормы времени'!I15*1100</f>
        <v>3135</v>
      </c>
      <c r="J15" s="5">
        <f t="shared" si="0"/>
        <v>29501.999999999993</v>
      </c>
      <c r="K15" s="6"/>
      <c r="L15" s="1"/>
    </row>
    <row r="16" spans="1:12" ht="12.75" customHeight="1">
      <c r="A16" s="7" t="s">
        <v>22</v>
      </c>
      <c r="B16" s="21">
        <f>'Нормы времени'!B16*1100</f>
        <v>2585</v>
      </c>
      <c r="C16" s="21">
        <f>'Нормы времени'!C16*1100</f>
        <v>4510</v>
      </c>
      <c r="D16" s="21">
        <f>'Нормы времени'!D16*1100</f>
        <v>5940</v>
      </c>
      <c r="E16" s="21">
        <f>'Нормы времени'!E16*1100</f>
        <v>5885</v>
      </c>
      <c r="F16" s="21">
        <f>'Нормы времени'!F16*1100</f>
        <v>9515</v>
      </c>
      <c r="G16" s="21">
        <f>'Нормы времени'!G16*1100</f>
        <v>4785</v>
      </c>
      <c r="H16" s="21">
        <f>'Нормы времени'!H16*1100</f>
        <v>7370</v>
      </c>
      <c r="I16" s="21">
        <f>'Нормы времени'!I16*1100</f>
        <v>4510</v>
      </c>
      <c r="J16" s="5">
        <f t="shared" si="0"/>
        <v>45100</v>
      </c>
      <c r="K16" s="6"/>
      <c r="L16" s="1"/>
    </row>
    <row r="17" spans="1:12" ht="12.75" customHeight="1">
      <c r="A17" s="7" t="s">
        <v>23</v>
      </c>
      <c r="B17" s="21">
        <f>'Нормы времени'!B17*1100</f>
        <v>1859</v>
      </c>
      <c r="C17" s="21">
        <f>'Нормы времени'!C17*1100</f>
        <v>2760.9999999999995</v>
      </c>
      <c r="D17" s="21">
        <f>'Нормы времени'!D17*1100</f>
        <v>3960</v>
      </c>
      <c r="E17" s="21">
        <f>'Нормы времени'!E17*1100</f>
        <v>4147</v>
      </c>
      <c r="F17" s="21">
        <f>'Нормы времени'!F17*1100</f>
        <v>7535</v>
      </c>
      <c r="G17" s="21">
        <f>'Нормы времени'!G17*1100</f>
        <v>2760.9999999999995</v>
      </c>
      <c r="H17" s="21">
        <f>'Нормы времени'!H17*1100</f>
        <v>5345.9999999999945</v>
      </c>
      <c r="I17" s="21">
        <f>'Нормы времени'!I17*1100</f>
        <v>3201</v>
      </c>
      <c r="J17" s="5">
        <f t="shared" si="0"/>
        <v>31569.999999999993</v>
      </c>
      <c r="K17" s="6"/>
      <c r="L17" s="1"/>
    </row>
    <row r="18" spans="1:12" ht="12.75" customHeight="1">
      <c r="A18" s="7" t="s">
        <v>24</v>
      </c>
      <c r="B18" s="10"/>
      <c r="C18" s="21">
        <f>'Нормы времени'!C18*1100</f>
        <v>2607</v>
      </c>
      <c r="D18" s="21">
        <f>'Нормы времени'!D18*1100</f>
        <v>3574.9999999999945</v>
      </c>
      <c r="E18" s="21">
        <f>'Нормы времени'!E18*1100</f>
        <v>3993</v>
      </c>
      <c r="F18" s="21">
        <f>'Нормы времени'!F18*1100</f>
        <v>5939.999999999994</v>
      </c>
      <c r="G18" s="21">
        <f>'Нормы времени'!G18*1100</f>
        <v>2607</v>
      </c>
      <c r="H18" s="21">
        <f>'Нормы времени'!H18*1100</f>
        <v>4960.999999999994</v>
      </c>
      <c r="I18" s="21">
        <f>'Нормы времени'!I18*1100</f>
        <v>2607</v>
      </c>
      <c r="J18" s="5">
        <f t="shared" si="0"/>
        <v>26289.99999999998</v>
      </c>
      <c r="K18" s="6"/>
      <c r="L18" s="1"/>
    </row>
    <row r="19" spans="1:12" ht="12.75" customHeight="1">
      <c r="A19" s="7" t="s">
        <v>25</v>
      </c>
      <c r="B19" s="10"/>
      <c r="C19" s="21">
        <f>'Нормы времени'!C19*1100</f>
        <v>3322</v>
      </c>
      <c r="D19" s="21">
        <f>'Нормы времени'!D19*1100</f>
        <v>4696.9999999999945</v>
      </c>
      <c r="E19" s="21">
        <f>'Нормы времени'!E19*1100</f>
        <v>4708</v>
      </c>
      <c r="F19" s="21">
        <f>'Нормы времени'!F19*1100</f>
        <v>7941.999999999994</v>
      </c>
      <c r="G19" s="21">
        <f>'Нормы времени'!G19*1100</f>
        <v>3322</v>
      </c>
      <c r="H19" s="21">
        <f>'Нормы времени'!H19*1100</f>
        <v>6083</v>
      </c>
      <c r="I19" s="21">
        <f>'Нормы времени'!I19*1100</f>
        <v>3322</v>
      </c>
      <c r="J19" s="5">
        <f t="shared" si="0"/>
        <v>33395.999999999985</v>
      </c>
      <c r="K19" s="6"/>
      <c r="L19" s="1"/>
    </row>
    <row r="20" spans="1:12" ht="12.75" customHeight="1">
      <c r="A20" s="7" t="s">
        <v>26</v>
      </c>
      <c r="B20" s="10"/>
      <c r="C20" s="21">
        <f>'Нормы времени'!C20*1100</f>
        <v>2552</v>
      </c>
      <c r="D20" s="21">
        <f>'Нормы времени'!D20*1100</f>
        <v>3410</v>
      </c>
      <c r="E20" s="21">
        <f>'Нормы времени'!E20*1100</f>
        <v>3938</v>
      </c>
      <c r="F20" s="21">
        <f>'Нормы времени'!F20*1100</f>
        <v>5775</v>
      </c>
      <c r="G20" s="21">
        <f>'Нормы времени'!G20*1100</f>
        <v>2552</v>
      </c>
      <c r="H20" s="21">
        <f>'Нормы времени'!H20*1100</f>
        <v>4795.999999999993</v>
      </c>
      <c r="I20" s="21">
        <f>'Нормы времени'!I20*1100</f>
        <v>2552</v>
      </c>
      <c r="J20" s="5">
        <f t="shared" si="0"/>
        <v>25574.999999999993</v>
      </c>
      <c r="K20" s="6"/>
      <c r="L20" s="1"/>
    </row>
    <row r="21" spans="1:12" ht="12.75" customHeight="1">
      <c r="A21" s="7" t="s">
        <v>27</v>
      </c>
      <c r="B21" s="10"/>
      <c r="C21" s="21">
        <f>'Нормы времени'!C21*1100</f>
        <v>2618</v>
      </c>
      <c r="D21" s="21">
        <f>'Нормы времени'!D21*1100</f>
        <v>3740</v>
      </c>
      <c r="E21" s="21">
        <f>'Нормы времени'!E21*1100</f>
        <v>4004</v>
      </c>
      <c r="F21" s="21">
        <f>'Нормы времени'!F21*1100</f>
        <v>6919</v>
      </c>
      <c r="G21" s="21">
        <f>'Нормы времени'!G21*1100</f>
        <v>2618</v>
      </c>
      <c r="H21" s="21">
        <f>'Нормы времени'!H21*1100</f>
        <v>5125.999999999994</v>
      </c>
      <c r="I21" s="21">
        <f>'Нормы времени'!I21*1100</f>
        <v>2618</v>
      </c>
      <c r="J21" s="5">
        <f t="shared" si="0"/>
        <v>27642.999999999993</v>
      </c>
      <c r="K21" s="6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8.25">
      <c r="A23" s="12" t="s">
        <v>2</v>
      </c>
      <c r="B23" s="4" t="s">
        <v>28</v>
      </c>
      <c r="C23" s="4" t="s">
        <v>29</v>
      </c>
      <c r="D23" s="4" t="s">
        <v>7</v>
      </c>
      <c r="E23" s="4" t="s">
        <v>30</v>
      </c>
      <c r="F23" s="4" t="s">
        <v>31</v>
      </c>
      <c r="G23" s="4" t="s">
        <v>32</v>
      </c>
      <c r="H23" s="4" t="s">
        <v>33</v>
      </c>
      <c r="I23" s="4" t="s">
        <v>34</v>
      </c>
      <c r="J23" s="4" t="s">
        <v>35</v>
      </c>
      <c r="K23" s="13" t="s">
        <v>36</v>
      </c>
      <c r="L23" s="5" t="s">
        <v>37</v>
      </c>
    </row>
    <row r="24" spans="1:12" ht="12.75" customHeight="1">
      <c r="A24" s="14" t="s">
        <v>38</v>
      </c>
      <c r="B24" s="24">
        <f>'Нормы времени'!B24*1100</f>
        <v>2585</v>
      </c>
      <c r="C24" s="25">
        <f>'Нормы времени'!C24*1100</f>
        <v>4455</v>
      </c>
      <c r="D24" s="23">
        <f>'Нормы времени'!D24*1100</f>
        <v>3685</v>
      </c>
      <c r="E24" s="25">
        <f>'Нормы времени'!E24*1100</f>
        <v>4455</v>
      </c>
      <c r="F24" s="23">
        <f>'Нормы времени'!F24*1100</f>
        <v>2750</v>
      </c>
      <c r="G24" s="25">
        <f>'Нормы времени'!G24*1100</f>
        <v>5280</v>
      </c>
      <c r="H24" s="23">
        <f>'Нормы времени'!H24*1100</f>
        <v>2750</v>
      </c>
      <c r="I24" s="25">
        <f>'Нормы времени'!I24*1100</f>
        <v>5665</v>
      </c>
      <c r="J24" s="23">
        <f>'Нормы времени'!J24*1100</f>
        <v>3685</v>
      </c>
      <c r="K24" s="23">
        <f>'Нормы времени'!K24*1100</f>
        <v>4455</v>
      </c>
      <c r="L24" s="18">
        <f>SUM(B24:K24)</f>
        <v>39765</v>
      </c>
    </row>
    <row r="25" spans="1:12" ht="12.75" customHeight="1">
      <c r="A25" s="14" t="s">
        <v>39</v>
      </c>
      <c r="B25" s="24">
        <f>'Нормы времени'!B25*1100</f>
        <v>2970</v>
      </c>
      <c r="C25" s="25">
        <f>'Нормы времени'!C25*1100</f>
        <v>4840</v>
      </c>
      <c r="D25" s="23">
        <f>'Нормы времени'!D25*1100</f>
        <v>4070</v>
      </c>
      <c r="E25" s="25">
        <f>'Нормы времени'!E25*1100</f>
        <v>7040</v>
      </c>
      <c r="F25" s="23">
        <f>'Нормы времени'!F25*1100</f>
        <v>3135</v>
      </c>
      <c r="G25" s="25">
        <f>'Нормы времени'!G25*1100</f>
        <v>5665</v>
      </c>
      <c r="H25" s="23">
        <f>'Нормы времени'!H25*1100</f>
        <v>3135</v>
      </c>
      <c r="I25" s="25">
        <f>'Нормы времени'!I25*1100</f>
        <v>8250</v>
      </c>
      <c r="J25" s="23">
        <f>'Нормы времени'!J25*1100</f>
        <v>4070</v>
      </c>
      <c r="K25" s="23">
        <f>'Нормы времени'!K25*1100</f>
        <v>4840</v>
      </c>
      <c r="L25" s="18">
        <f>SUM(B25:K25)</f>
        <v>48015</v>
      </c>
    </row>
    <row r="26" spans="1:12" ht="12.75" customHeight="1">
      <c r="A26" s="14" t="s">
        <v>40</v>
      </c>
      <c r="B26" s="24">
        <f>'Нормы времени'!B26*1100</f>
        <v>2805</v>
      </c>
      <c r="C26" s="25">
        <f>'Нормы времени'!C26*1100</f>
        <v>4785</v>
      </c>
      <c r="D26" s="23">
        <f>'Нормы времени'!D26*1100</f>
        <v>3905</v>
      </c>
      <c r="E26" s="25">
        <f>'Нормы времени'!E26*1100</f>
        <v>4785</v>
      </c>
      <c r="F26" s="23">
        <f>'Нормы времени'!F26*1100</f>
        <v>2970</v>
      </c>
      <c r="G26" s="25">
        <f>'Нормы времени'!G26*1100</f>
        <v>5610</v>
      </c>
      <c r="H26" s="23">
        <f>'Нормы времени'!H26*1100</f>
        <v>2970</v>
      </c>
      <c r="I26" s="25">
        <f>'Нормы времени'!I26*1100</f>
        <v>5995</v>
      </c>
      <c r="J26" s="23">
        <f>'Нормы времени'!J26*1100</f>
        <v>3905</v>
      </c>
      <c r="K26" s="23">
        <f>'Нормы времени'!K26*1100</f>
        <v>4785</v>
      </c>
      <c r="L26" s="18">
        <f>SUM(B26:K26)</f>
        <v>42515</v>
      </c>
    </row>
    <row r="27" spans="1:12" ht="12.75" customHeight="1">
      <c r="A27" s="14" t="s">
        <v>41</v>
      </c>
      <c r="B27" s="24">
        <f>'Нормы времени'!B27*1100</f>
        <v>2640</v>
      </c>
      <c r="C27" s="25">
        <f>'Нормы времени'!C27*1100</f>
        <v>4730</v>
      </c>
      <c r="D27" s="23">
        <f>'Нормы времени'!D27*1100</f>
        <v>3740</v>
      </c>
      <c r="E27" s="25">
        <f>'Нормы времени'!E27*1100</f>
        <v>4730</v>
      </c>
      <c r="F27" s="23">
        <f>'Нормы времени'!F27*1100</f>
        <v>2805</v>
      </c>
      <c r="G27" s="25">
        <f>'Нормы времени'!G27*1100</f>
        <v>5555</v>
      </c>
      <c r="H27" s="23">
        <f>'Нормы времени'!H27*1100</f>
        <v>2805</v>
      </c>
      <c r="I27" s="25">
        <f>'Нормы времени'!I27*1100</f>
        <v>5940</v>
      </c>
      <c r="J27" s="23">
        <f>'Нормы времени'!J27*1100</f>
        <v>3740</v>
      </c>
      <c r="K27" s="23">
        <f>'Нормы времени'!K27*1100</f>
        <v>4730</v>
      </c>
      <c r="L27" s="18">
        <f>SUM(B27:K27)</f>
        <v>41415</v>
      </c>
    </row>
    <row r="28" spans="1:12" ht="15">
      <c r="A28" s="14" t="s">
        <v>42</v>
      </c>
      <c r="B28" s="24">
        <f>'Нормы времени'!B28*1100</f>
        <v>3201</v>
      </c>
      <c r="C28" s="25">
        <f>'Нормы времени'!C28*1100</f>
        <v>4851</v>
      </c>
      <c r="D28" s="23">
        <f>'Нормы времени'!D28*1100</f>
        <v>4103</v>
      </c>
      <c r="E28" s="25">
        <f>'Нормы времени'!E28*1100</f>
        <v>4851</v>
      </c>
      <c r="F28" s="23">
        <f>'Нормы времени'!F28*1100</f>
        <v>4037</v>
      </c>
      <c r="G28" s="25">
        <f>'Нормы времени'!G28*1100</f>
        <v>5643</v>
      </c>
      <c r="H28" s="23">
        <f>'Нормы времени'!H28*1100</f>
        <v>3201</v>
      </c>
      <c r="I28" s="25">
        <f>'Нормы времени'!I28*1100</f>
        <v>4851</v>
      </c>
      <c r="J28" s="23">
        <f>'Нормы времени'!J28*1100</f>
        <v>4103</v>
      </c>
      <c r="K28" s="23">
        <f>'Нормы времени'!K28*1100</f>
        <v>5687</v>
      </c>
      <c r="L28" s="18">
        <f>SUM(B28:K28)</f>
        <v>44528</v>
      </c>
    </row>
  </sheetData>
  <sheetProtection selectLockedCells="1" selectUnlockedCells="1"/>
  <mergeCells count="1">
    <mergeCell ref="A3:H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zoomScalePageLayoutView="0" workbookViewId="0" topLeftCell="A10">
      <selection activeCell="F26" sqref="F26"/>
    </sheetView>
  </sheetViews>
  <sheetFormatPr defaultColWidth="19.375" defaultRowHeight="9.75" customHeight="1"/>
  <cols>
    <col min="1" max="1" width="4.375" style="26" customWidth="1"/>
    <col min="2" max="2" width="48.625" style="26" customWidth="1"/>
    <col min="3" max="3" width="25.375" style="26" customWidth="1"/>
    <col min="4" max="4" width="10.50390625" style="26" customWidth="1"/>
    <col min="5" max="5" width="10.375" style="26" customWidth="1"/>
    <col min="6" max="7" width="19.375" style="26" customWidth="1"/>
    <col min="8" max="8" width="27.625" style="26" customWidth="1"/>
    <col min="9" max="16384" width="19.375" style="26" customWidth="1"/>
  </cols>
  <sheetData>
    <row r="1" ht="15.75">
      <c r="H1" s="27" t="s">
        <v>51</v>
      </c>
    </row>
    <row r="3" spans="1:8" s="1" customFormat="1" ht="18">
      <c r="A3" s="64" t="s">
        <v>52</v>
      </c>
      <c r="B3" s="64"/>
      <c r="C3" s="64"/>
      <c r="D3" s="64"/>
      <c r="E3" s="64"/>
      <c r="F3" s="64"/>
      <c r="G3" s="64"/>
      <c r="H3" s="64"/>
    </row>
    <row r="4" spans="1:8" s="1" customFormat="1" ht="61.5" customHeight="1">
      <c r="A4" s="28" t="s">
        <v>53</v>
      </c>
      <c r="B4" s="28" t="s">
        <v>54</v>
      </c>
      <c r="C4" s="28" t="s">
        <v>55</v>
      </c>
      <c r="D4" s="28" t="s">
        <v>56</v>
      </c>
      <c r="E4" s="28" t="s">
        <v>57</v>
      </c>
      <c r="F4" s="28"/>
      <c r="G4" s="28" t="s">
        <v>58</v>
      </c>
      <c r="H4" s="29" t="s">
        <v>59</v>
      </c>
    </row>
    <row r="5" spans="1:8" s="1" customFormat="1" ht="27.75" customHeight="1">
      <c r="A5" s="65">
        <v>1</v>
      </c>
      <c r="B5" s="66" t="s">
        <v>60</v>
      </c>
      <c r="C5" s="30" t="s">
        <v>61</v>
      </c>
      <c r="D5" s="30" t="s">
        <v>62</v>
      </c>
      <c r="E5" s="30">
        <v>6.5</v>
      </c>
      <c r="F5" s="30">
        <f>E5*G5</f>
        <v>2145</v>
      </c>
      <c r="G5" s="31">
        <v>330</v>
      </c>
      <c r="H5" s="30" t="s">
        <v>63</v>
      </c>
    </row>
    <row r="6" spans="1:8" s="1" customFormat="1" ht="28.5" customHeight="1">
      <c r="A6" s="65"/>
      <c r="B6" s="65"/>
      <c r="C6" s="30" t="s">
        <v>64</v>
      </c>
      <c r="D6" s="30" t="s">
        <v>62</v>
      </c>
      <c r="E6" s="30">
        <v>6</v>
      </c>
      <c r="F6" s="32">
        <f>E6*G6</f>
        <v>1980</v>
      </c>
      <c r="G6" s="31">
        <v>330</v>
      </c>
      <c r="H6" s="30" t="s">
        <v>65</v>
      </c>
    </row>
    <row r="7" spans="1:8" s="1" customFormat="1" ht="39.75" customHeight="1">
      <c r="A7" s="65"/>
      <c r="B7" s="66"/>
      <c r="C7" s="33" t="s">
        <v>66</v>
      </c>
      <c r="D7" s="34" t="s">
        <v>62</v>
      </c>
      <c r="E7" s="33">
        <v>6</v>
      </c>
      <c r="F7" s="33">
        <f>G7*E7</f>
        <v>1020</v>
      </c>
      <c r="G7" s="35">
        <v>170</v>
      </c>
      <c r="H7" s="33" t="s">
        <v>67</v>
      </c>
    </row>
    <row r="8" spans="1:8" s="1" customFormat="1" ht="33.75" customHeight="1">
      <c r="A8" s="65"/>
      <c r="B8" s="66"/>
      <c r="C8" s="33" t="s">
        <v>68</v>
      </c>
      <c r="D8" s="34" t="s">
        <v>62</v>
      </c>
      <c r="E8" s="33">
        <v>6.5</v>
      </c>
      <c r="F8" s="33">
        <f>G8*E8</f>
        <v>1105</v>
      </c>
      <c r="G8" s="35">
        <v>170</v>
      </c>
      <c r="H8" s="33" t="s">
        <v>69</v>
      </c>
    </row>
    <row r="9" spans="1:8" s="1" customFormat="1" ht="13.5" customHeight="1">
      <c r="A9" s="67">
        <v>2</v>
      </c>
      <c r="B9" s="68" t="s">
        <v>70</v>
      </c>
      <c r="C9" s="34" t="s">
        <v>71</v>
      </c>
      <c r="D9" s="34" t="s">
        <v>72</v>
      </c>
      <c r="E9" s="34" t="s">
        <v>73</v>
      </c>
      <c r="F9"/>
      <c r="G9" s="37">
        <v>245</v>
      </c>
      <c r="H9" s="33" t="s">
        <v>67</v>
      </c>
    </row>
    <row r="10" spans="1:8" s="1" customFormat="1" ht="13.5" customHeight="1">
      <c r="A10" s="67"/>
      <c r="B10" s="68"/>
      <c r="C10" s="33" t="s">
        <v>74</v>
      </c>
      <c r="D10" s="34" t="s">
        <v>72</v>
      </c>
      <c r="E10" s="34" t="s">
        <v>73</v>
      </c>
      <c r="F10"/>
      <c r="G10" s="38">
        <v>1240</v>
      </c>
      <c r="H10" s="33" t="s">
        <v>69</v>
      </c>
    </row>
    <row r="11" spans="1:8" s="1" customFormat="1" ht="24.75" customHeight="1">
      <c r="A11" s="36">
        <v>3</v>
      </c>
      <c r="B11" s="39" t="s">
        <v>75</v>
      </c>
      <c r="C11" s="30" t="s">
        <v>76</v>
      </c>
      <c r="D11" s="40" t="s">
        <v>62</v>
      </c>
      <c r="E11" s="40">
        <v>5</v>
      </c>
      <c r="F11" s="40">
        <f>G11*E11</f>
        <v>1600</v>
      </c>
      <c r="G11" s="31">
        <v>320</v>
      </c>
      <c r="H11" s="30" t="s">
        <v>77</v>
      </c>
    </row>
    <row r="12" spans="1:8" s="1" customFormat="1" ht="28.5" customHeight="1">
      <c r="A12" s="36">
        <v>4</v>
      </c>
      <c r="B12" s="39" t="s">
        <v>78</v>
      </c>
      <c r="C12" s="30" t="s">
        <v>79</v>
      </c>
      <c r="D12" s="40" t="s">
        <v>62</v>
      </c>
      <c r="E12" s="40">
        <v>5</v>
      </c>
      <c r="F12" s="40">
        <f>G12*E12</f>
        <v>1600</v>
      </c>
      <c r="G12" s="31">
        <v>320</v>
      </c>
      <c r="H12" s="30" t="s">
        <v>77</v>
      </c>
    </row>
    <row r="13" spans="1:8" s="1" customFormat="1" ht="15.75" customHeight="1">
      <c r="A13" s="36">
        <v>5</v>
      </c>
      <c r="B13" s="41" t="s">
        <v>80</v>
      </c>
      <c r="C13" s="33" t="s">
        <v>81</v>
      </c>
      <c r="D13" s="34" t="s">
        <v>62</v>
      </c>
      <c r="E13" s="33">
        <v>4.2</v>
      </c>
      <c r="F13" s="33">
        <f>G13*E13</f>
        <v>693</v>
      </c>
      <c r="G13" s="35">
        <v>165</v>
      </c>
      <c r="H13" s="33" t="s">
        <v>77</v>
      </c>
    </row>
    <row r="14" spans="1:8" s="1" customFormat="1" ht="15.75" customHeight="1">
      <c r="A14" s="67">
        <v>6</v>
      </c>
      <c r="B14" s="69" t="s">
        <v>82</v>
      </c>
      <c r="C14" s="30" t="s">
        <v>119</v>
      </c>
      <c r="D14" s="40" t="s">
        <v>62</v>
      </c>
      <c r="E14" s="30" t="s">
        <v>120</v>
      </c>
      <c r="F14" s="31">
        <v>350</v>
      </c>
      <c r="G14" s="31">
        <v>280</v>
      </c>
      <c r="H14" s="30" t="s">
        <v>77</v>
      </c>
    </row>
    <row r="15" spans="1:8" s="1" customFormat="1" ht="13.5">
      <c r="A15" s="67"/>
      <c r="B15" s="69"/>
      <c r="C15" s="34" t="s">
        <v>83</v>
      </c>
      <c r="D15" s="34" t="s">
        <v>62</v>
      </c>
      <c r="E15" s="34" t="s">
        <v>84</v>
      </c>
      <c r="F15" s="34"/>
      <c r="G15" s="38">
        <v>110</v>
      </c>
      <c r="H15" s="33" t="s">
        <v>77</v>
      </c>
    </row>
    <row r="16" spans="1:8" s="1" customFormat="1" ht="12.75" customHeight="1">
      <c r="A16" s="36">
        <v>7</v>
      </c>
      <c r="B16" s="70" t="s">
        <v>85</v>
      </c>
      <c r="C16" s="34" t="s">
        <v>86</v>
      </c>
      <c r="D16" s="34" t="s">
        <v>72</v>
      </c>
      <c r="E16" s="34" t="s">
        <v>73</v>
      </c>
      <c r="F16" s="34"/>
      <c r="G16" s="38">
        <v>655</v>
      </c>
      <c r="H16" s="33" t="s">
        <v>67</v>
      </c>
    </row>
    <row r="17" spans="1:8" s="1" customFormat="1" ht="13.5">
      <c r="A17" s="36">
        <v>8</v>
      </c>
      <c r="B17" s="70"/>
      <c r="C17" s="34" t="s">
        <v>87</v>
      </c>
      <c r="D17" s="34" t="s">
        <v>72</v>
      </c>
      <c r="E17" s="34" t="s">
        <v>73</v>
      </c>
      <c r="F17" s="34"/>
      <c r="G17" s="38">
        <v>655</v>
      </c>
      <c r="H17" s="33" t="s">
        <v>69</v>
      </c>
    </row>
    <row r="18" spans="1:8" s="1" customFormat="1" ht="12.75" customHeight="1">
      <c r="A18" s="36">
        <v>9</v>
      </c>
      <c r="B18" s="70" t="s">
        <v>88</v>
      </c>
      <c r="C18" s="33" t="s">
        <v>89</v>
      </c>
      <c r="D18" s="34" t="s">
        <v>72</v>
      </c>
      <c r="E18" s="34" t="s">
        <v>73</v>
      </c>
      <c r="F18" s="34"/>
      <c r="G18" s="43">
        <v>390</v>
      </c>
      <c r="H18" s="33" t="s">
        <v>67</v>
      </c>
    </row>
    <row r="19" spans="1:8" s="1" customFormat="1" ht="13.5">
      <c r="A19" s="36">
        <v>10</v>
      </c>
      <c r="B19" s="70"/>
      <c r="C19" s="33" t="s">
        <v>90</v>
      </c>
      <c r="D19" s="34" t="s">
        <v>72</v>
      </c>
      <c r="E19" s="34" t="s">
        <v>73</v>
      </c>
      <c r="F19" s="34"/>
      <c r="G19" s="38">
        <v>1430</v>
      </c>
      <c r="H19" s="33" t="s">
        <v>69</v>
      </c>
    </row>
    <row r="20" spans="1:8" s="1" customFormat="1" ht="12.75" customHeight="1">
      <c r="A20" s="36">
        <v>11</v>
      </c>
      <c r="B20" s="70" t="s">
        <v>91</v>
      </c>
      <c r="C20" s="33" t="s">
        <v>92</v>
      </c>
      <c r="D20" s="34" t="s">
        <v>72</v>
      </c>
      <c r="E20" s="34" t="s">
        <v>73</v>
      </c>
      <c r="F20" s="34"/>
      <c r="G20" s="38">
        <v>190</v>
      </c>
      <c r="H20" s="33" t="s">
        <v>67</v>
      </c>
    </row>
    <row r="21" spans="1:8" s="1" customFormat="1" ht="13.5">
      <c r="A21" s="36">
        <v>12</v>
      </c>
      <c r="B21" s="70"/>
      <c r="C21" s="33" t="s">
        <v>93</v>
      </c>
      <c r="D21" s="34" t="s">
        <v>72</v>
      </c>
      <c r="E21" s="34" t="s">
        <v>73</v>
      </c>
      <c r="F21" s="34"/>
      <c r="G21" s="38">
        <v>190</v>
      </c>
      <c r="H21" s="33" t="s">
        <v>69</v>
      </c>
    </row>
    <row r="22" spans="1:8" s="1" customFormat="1" ht="25.5">
      <c r="A22" s="36">
        <v>13</v>
      </c>
      <c r="B22" s="44" t="s">
        <v>94</v>
      </c>
      <c r="C22" s="33" t="s">
        <v>95</v>
      </c>
      <c r="D22" s="34" t="s">
        <v>72</v>
      </c>
      <c r="E22" s="34" t="s">
        <v>73</v>
      </c>
      <c r="F22" s="34"/>
      <c r="G22" s="38">
        <v>220</v>
      </c>
      <c r="H22" s="33" t="s">
        <v>96</v>
      </c>
    </row>
    <row r="23" spans="1:8" s="1" customFormat="1" ht="12.75" customHeight="1">
      <c r="A23" s="67">
        <v>14</v>
      </c>
      <c r="B23" s="71" t="s">
        <v>97</v>
      </c>
      <c r="C23" s="30" t="s">
        <v>98</v>
      </c>
      <c r="D23" s="40" t="s">
        <v>72</v>
      </c>
      <c r="E23" s="40" t="s">
        <v>99</v>
      </c>
      <c r="F23" s="45"/>
      <c r="G23" s="45">
        <v>700</v>
      </c>
      <c r="H23" s="30" t="s">
        <v>67</v>
      </c>
    </row>
    <row r="24" spans="1:8" s="1" customFormat="1" ht="13.5">
      <c r="A24" s="67"/>
      <c r="B24" s="71"/>
      <c r="C24" s="33" t="s">
        <v>100</v>
      </c>
      <c r="D24" s="34" t="s">
        <v>72</v>
      </c>
      <c r="E24" s="33" t="s">
        <v>99</v>
      </c>
      <c r="F24" s="33"/>
      <c r="G24" s="35">
        <v>485</v>
      </c>
      <c r="H24" s="33" t="s">
        <v>67</v>
      </c>
    </row>
    <row r="25" spans="1:8" s="1" customFormat="1" ht="15.75">
      <c r="A25" s="36">
        <v>15</v>
      </c>
      <c r="B25" s="46" t="s">
        <v>101</v>
      </c>
      <c r="C25" s="33" t="s">
        <v>102</v>
      </c>
      <c r="D25" s="34" t="s">
        <v>72</v>
      </c>
      <c r="E25" s="33" t="s">
        <v>73</v>
      </c>
      <c r="F25" s="33"/>
      <c r="G25" s="47">
        <v>315</v>
      </c>
      <c r="H25" s="33" t="s">
        <v>67</v>
      </c>
    </row>
    <row r="26" spans="1:8" s="1" customFormat="1" ht="31.5">
      <c r="A26" s="36">
        <v>16</v>
      </c>
      <c r="B26" s="46" t="s">
        <v>103</v>
      </c>
      <c r="C26" s="33" t="s">
        <v>104</v>
      </c>
      <c r="D26" s="34" t="s">
        <v>72</v>
      </c>
      <c r="E26" s="33" t="s">
        <v>73</v>
      </c>
      <c r="F26" s="33"/>
      <c r="G26" s="47">
        <v>2360</v>
      </c>
      <c r="H26" s="33" t="s">
        <v>67</v>
      </c>
    </row>
    <row r="27" spans="1:8" s="48" customFormat="1" ht="15.75" customHeight="1">
      <c r="A27" s="36">
        <v>17</v>
      </c>
      <c r="B27" s="42" t="s">
        <v>105</v>
      </c>
      <c r="C27" s="33" t="s">
        <v>106</v>
      </c>
      <c r="D27" s="34" t="s">
        <v>72</v>
      </c>
      <c r="E27" s="33" t="s">
        <v>73</v>
      </c>
      <c r="F27" s="33"/>
      <c r="G27" s="47">
        <v>2105</v>
      </c>
      <c r="H27" s="33" t="s">
        <v>107</v>
      </c>
    </row>
    <row r="28" spans="1:8" s="48" customFormat="1" ht="15.75">
      <c r="A28" s="36">
        <v>18</v>
      </c>
      <c r="B28" s="49" t="s">
        <v>108</v>
      </c>
      <c r="C28" s="50">
        <v>900011</v>
      </c>
      <c r="D28" s="50" t="s">
        <v>72</v>
      </c>
      <c r="E28" s="50" t="s">
        <v>73</v>
      </c>
      <c r="F28" s="50"/>
      <c r="G28" s="35">
        <v>1550</v>
      </c>
      <c r="H28" s="51" t="s">
        <v>109</v>
      </c>
    </row>
    <row r="29" spans="1:8" s="1" customFormat="1" ht="15.75">
      <c r="A29" s="36">
        <v>19</v>
      </c>
      <c r="B29" s="42" t="s">
        <v>110</v>
      </c>
      <c r="C29" s="33">
        <v>900147</v>
      </c>
      <c r="D29" s="50" t="s">
        <v>72</v>
      </c>
      <c r="E29" s="33" t="s">
        <v>73</v>
      </c>
      <c r="F29" s="33"/>
      <c r="G29" s="52">
        <v>3375</v>
      </c>
      <c r="H29" s="51" t="s">
        <v>109</v>
      </c>
    </row>
    <row r="30" spans="1:8" s="1" customFormat="1" ht="15.75">
      <c r="A30" s="36">
        <v>20</v>
      </c>
      <c r="B30" s="42" t="s">
        <v>111</v>
      </c>
      <c r="C30" s="33">
        <v>415038</v>
      </c>
      <c r="D30" s="50" t="s">
        <v>72</v>
      </c>
      <c r="E30" s="33" t="s">
        <v>73</v>
      </c>
      <c r="F30" s="33"/>
      <c r="G30" s="35">
        <v>585</v>
      </c>
      <c r="H30" s="51" t="s">
        <v>112</v>
      </c>
    </row>
    <row r="31" spans="1:8" s="1" customFormat="1" ht="15.75">
      <c r="A31" s="53">
        <v>21</v>
      </c>
      <c r="B31" s="42" t="s">
        <v>113</v>
      </c>
      <c r="C31" s="33" t="s">
        <v>114</v>
      </c>
      <c r="D31" s="50" t="s">
        <v>72</v>
      </c>
      <c r="E31" s="33" t="s">
        <v>73</v>
      </c>
      <c r="F31" s="33"/>
      <c r="G31" s="47">
        <v>1460</v>
      </c>
      <c r="H31" s="51" t="s">
        <v>107</v>
      </c>
    </row>
    <row r="32" spans="1:8" ht="15.75">
      <c r="A32" s="53">
        <v>22</v>
      </c>
      <c r="B32" s="42" t="s">
        <v>115</v>
      </c>
      <c r="C32" s="33" t="s">
        <v>116</v>
      </c>
      <c r="D32" s="34" t="s">
        <v>62</v>
      </c>
      <c r="E32" s="33" t="s">
        <v>117</v>
      </c>
      <c r="F32" s="33"/>
      <c r="G32" s="47">
        <v>1250</v>
      </c>
      <c r="H32" s="51" t="s">
        <v>107</v>
      </c>
    </row>
    <row r="33" spans="1:8" ht="25.5">
      <c r="A33" s="53">
        <v>24</v>
      </c>
      <c r="B33" s="57" t="s">
        <v>118</v>
      </c>
      <c r="C33" s="54"/>
      <c r="D33" s="54" t="s">
        <v>72</v>
      </c>
      <c r="E33" s="54" t="s">
        <v>73</v>
      </c>
      <c r="F33" s="54"/>
      <c r="G33" s="55">
        <v>1680</v>
      </c>
      <c r="H33" s="56" t="s">
        <v>96</v>
      </c>
    </row>
    <row r="65535" ht="13.5"/>
  </sheetData>
  <sheetProtection selectLockedCells="1" selectUnlockedCells="1"/>
  <mergeCells count="12">
    <mergeCell ref="B16:B17"/>
    <mergeCell ref="B18:B19"/>
    <mergeCell ref="B20:B21"/>
    <mergeCell ref="A23:A24"/>
    <mergeCell ref="B23:B24"/>
    <mergeCell ref="A3:H3"/>
    <mergeCell ref="A5:A8"/>
    <mergeCell ref="B5:B8"/>
    <mergeCell ref="A9:A10"/>
    <mergeCell ref="B9:B10"/>
    <mergeCell ref="A14:A15"/>
    <mergeCell ref="B14:B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Колядов</dc:creator>
  <cp:keywords/>
  <dc:description/>
  <cp:lastModifiedBy>Анатолий Евдокимов</cp:lastModifiedBy>
  <dcterms:created xsi:type="dcterms:W3CDTF">2017-07-19T13:53:54Z</dcterms:created>
  <dcterms:modified xsi:type="dcterms:W3CDTF">2017-12-22T11:54:52Z</dcterms:modified>
  <cp:category/>
  <cp:version/>
  <cp:contentType/>
  <cp:contentStatus/>
</cp:coreProperties>
</file>